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2390" windowHeight="8445" activeTab="3"/>
  </bookViews>
  <sheets>
    <sheet name="ФСР 2015" sheetId="1" r:id="rId1"/>
    <sheet name="ВСР 2015" sheetId="5" r:id="rId2"/>
    <sheet name="ФСР 2016-17" sheetId="7" r:id="rId3"/>
    <sheet name="ВСР 2016-17" sheetId="6" r:id="rId4"/>
  </sheets>
  <externalReferences>
    <externalReference r:id="rId5"/>
  </externalReferences>
  <definedNames>
    <definedName name="_xlnm._FilterDatabase" localSheetId="1" hidden="1">'ВСР 2015'!$A$11:$K$221</definedName>
    <definedName name="_xlnm._FilterDatabase" localSheetId="3" hidden="1">'ВСР 2016-17'!$A$12:$K$203</definedName>
    <definedName name="_xlnm._FilterDatabase" localSheetId="0" hidden="1">'ФСР 2015'!$A$14:$G$212</definedName>
    <definedName name="_xlnm._FilterDatabase" localSheetId="2" hidden="1">'ФСР 2016-17'!$A$12:$G$194</definedName>
    <definedName name="_xlnm.Print_Area" localSheetId="1">'ВСР 2015'!$A$1:$H$218</definedName>
    <definedName name="_xlnm.Print_Area" localSheetId="3">'ВСР 2016-17'!$A$1:$I$200</definedName>
    <definedName name="_xlnm.Print_Area" localSheetId="0">'ФСР 2015'!$A$1:$G$215</definedName>
    <definedName name="_xlnm.Print_Area" localSheetId="2">'ФСР 2016-17'!$A$1:$H$194</definedName>
  </definedNames>
  <calcPr calcId="125725"/>
</workbook>
</file>

<file path=xl/calcChain.xml><?xml version="1.0" encoding="utf-8"?>
<calcChain xmlns="http://schemas.openxmlformats.org/spreadsheetml/2006/main">
  <c r="I136" i="6"/>
  <c r="I133"/>
  <c r="I140"/>
  <c r="H140"/>
  <c r="I131"/>
  <c r="H125" i="7"/>
  <c r="H124" s="1"/>
  <c r="H123" s="1"/>
  <c r="H133" i="6"/>
  <c r="H136"/>
  <c r="I34"/>
  <c r="H34"/>
  <c r="H134" i="7"/>
  <c r="G72"/>
  <c r="H72"/>
  <c r="H71"/>
  <c r="G71"/>
  <c r="G184"/>
  <c r="G179"/>
  <c r="H172"/>
  <c r="G172"/>
  <c r="G159"/>
  <c r="H147"/>
  <c r="G147"/>
  <c r="H139"/>
  <c r="H140"/>
  <c r="H141"/>
  <c r="H142"/>
  <c r="G140"/>
  <c r="G141"/>
  <c r="G142"/>
  <c r="G139"/>
  <c r="H135"/>
  <c r="G135"/>
  <c r="G134"/>
  <c r="H132"/>
  <c r="G132"/>
  <c r="H130"/>
  <c r="G130"/>
  <c r="H127"/>
  <c r="H128"/>
  <c r="G128"/>
  <c r="G127"/>
  <c r="G125"/>
  <c r="H121"/>
  <c r="H122"/>
  <c r="G122"/>
  <c r="G121"/>
  <c r="G120"/>
  <c r="H115"/>
  <c r="H116"/>
  <c r="G116"/>
  <c r="G115"/>
  <c r="H112"/>
  <c r="G112"/>
  <c r="G111"/>
  <c r="G107"/>
  <c r="H102"/>
  <c r="H103"/>
  <c r="H104"/>
  <c r="G103"/>
  <c r="G104"/>
  <c r="G102"/>
  <c r="H96"/>
  <c r="H97"/>
  <c r="G97"/>
  <c r="G96"/>
  <c r="H89"/>
  <c r="H90"/>
  <c r="H91"/>
  <c r="H92"/>
  <c r="G90"/>
  <c r="G91"/>
  <c r="G92"/>
  <c r="G89"/>
  <c r="G85"/>
  <c r="H85"/>
  <c r="H84"/>
  <c r="G84"/>
  <c r="H79"/>
  <c r="G79"/>
  <c r="G77"/>
  <c r="H77"/>
  <c r="H76"/>
  <c r="G76"/>
  <c r="G61"/>
  <c r="H58"/>
  <c r="G58"/>
  <c r="G57"/>
  <c r="H57"/>
  <c r="H56"/>
  <c r="G56"/>
  <c r="H55"/>
  <c r="G55"/>
  <c r="G52"/>
  <c r="H52"/>
  <c r="H51"/>
  <c r="G51"/>
  <c r="H49"/>
  <c r="H48"/>
  <c r="G49"/>
  <c r="H46"/>
  <c r="G46"/>
  <c r="H45"/>
  <c r="G45"/>
  <c r="H41"/>
  <c r="H40"/>
  <c r="H39"/>
  <c r="H38"/>
  <c r="G41"/>
  <c r="G37"/>
  <c r="G33"/>
  <c r="H66"/>
  <c r="H65" s="1"/>
  <c r="H64" s="1"/>
  <c r="H63" s="1"/>
  <c r="H62" s="1"/>
  <c r="G66"/>
  <c r="H27"/>
  <c r="H28"/>
  <c r="H29"/>
  <c r="H30"/>
  <c r="G28"/>
  <c r="G29"/>
  <c r="G30"/>
  <c r="G27"/>
  <c r="H21"/>
  <c r="H22"/>
  <c r="H23"/>
  <c r="G22"/>
  <c r="G23"/>
  <c r="G21"/>
  <c r="H42" i="6"/>
  <c r="G40" i="7"/>
  <c r="G39"/>
  <c r="G38" s="1"/>
  <c r="H66" i="5"/>
  <c r="H11" i="7"/>
  <c r="G11"/>
  <c r="H17"/>
  <c r="H16"/>
  <c r="H15"/>
  <c r="H14" s="1"/>
  <c r="H20"/>
  <c r="H19" s="1"/>
  <c r="H18" s="1"/>
  <c r="H78"/>
  <c r="H129"/>
  <c r="H146"/>
  <c r="H145"/>
  <c r="H144"/>
  <c r="H143"/>
  <c r="H151"/>
  <c r="H150"/>
  <c r="H149" s="1"/>
  <c r="H148" s="1"/>
  <c r="H156"/>
  <c r="H155" s="1"/>
  <c r="H154" s="1"/>
  <c r="H161"/>
  <c r="H162"/>
  <c r="H163"/>
  <c r="H164"/>
  <c r="H168"/>
  <c r="H167"/>
  <c r="H166"/>
  <c r="H171"/>
  <c r="H176"/>
  <c r="H175"/>
  <c r="H188"/>
  <c r="H187"/>
  <c r="H186" s="1"/>
  <c r="I17" i="6"/>
  <c r="I16"/>
  <c r="I15"/>
  <c r="I21"/>
  <c r="I20"/>
  <c r="I19"/>
  <c r="I26"/>
  <c r="I25"/>
  <c r="I46"/>
  <c r="I45"/>
  <c r="I44"/>
  <c r="I50"/>
  <c r="I54"/>
  <c r="I56"/>
  <c r="I60"/>
  <c r="I59"/>
  <c r="I71"/>
  <c r="I70"/>
  <c r="I69"/>
  <c r="I68"/>
  <c r="I76"/>
  <c r="I75"/>
  <c r="I74"/>
  <c r="I73"/>
  <c r="H70" i="7"/>
  <c r="H69" s="1"/>
  <c r="H68" s="1"/>
  <c r="H67" s="1"/>
  <c r="I81" i="6"/>
  <c r="I84"/>
  <c r="I80"/>
  <c r="I79"/>
  <c r="I89"/>
  <c r="I88"/>
  <c r="I87"/>
  <c r="I94"/>
  <c r="I93"/>
  <c r="I92"/>
  <c r="I101"/>
  <c r="I100"/>
  <c r="I99"/>
  <c r="I107"/>
  <c r="I106"/>
  <c r="I120"/>
  <c r="I119"/>
  <c r="I135"/>
  <c r="I137"/>
  <c r="I139"/>
  <c r="I144"/>
  <c r="I143"/>
  <c r="I142"/>
  <c r="I152"/>
  <c r="I151"/>
  <c r="I150"/>
  <c r="I149"/>
  <c r="I156"/>
  <c r="I155"/>
  <c r="I154"/>
  <c r="I161"/>
  <c r="I160"/>
  <c r="I169"/>
  <c r="I168"/>
  <c r="I167"/>
  <c r="I173"/>
  <c r="I172"/>
  <c r="I176"/>
  <c r="I175"/>
  <c r="I181"/>
  <c r="I193"/>
  <c r="H192" i="7"/>
  <c r="I196" i="6"/>
  <c r="I195"/>
  <c r="G129" i="7"/>
  <c r="G124"/>
  <c r="G106"/>
  <c r="G105"/>
  <c r="G65"/>
  <c r="G64"/>
  <c r="G63" s="1"/>
  <c r="G62" s="1"/>
  <c r="G60"/>
  <c r="G59"/>
  <c r="G32"/>
  <c r="G31"/>
  <c r="G17"/>
  <c r="G16"/>
  <c r="G15" s="1"/>
  <c r="G14" s="1"/>
  <c r="G188"/>
  <c r="G187"/>
  <c r="G186" s="1"/>
  <c r="G183"/>
  <c r="G182" s="1"/>
  <c r="G181" s="1"/>
  <c r="G180" s="1"/>
  <c r="G178"/>
  <c r="G177" s="1"/>
  <c r="G176"/>
  <c r="G175" s="1"/>
  <c r="G174" s="1"/>
  <c r="G173" s="1"/>
  <c r="G171"/>
  <c r="G170" s="1"/>
  <c r="G169" s="1"/>
  <c r="G168"/>
  <c r="G167" s="1"/>
  <c r="G166" s="1"/>
  <c r="G165" s="1"/>
  <c r="G160" s="1"/>
  <c r="G164"/>
  <c r="E164"/>
  <c r="D164"/>
  <c r="C164"/>
  <c r="B164"/>
  <c r="A164"/>
  <c r="D163"/>
  <c r="C163"/>
  <c r="B163"/>
  <c r="A163"/>
  <c r="D162"/>
  <c r="C162"/>
  <c r="B162"/>
  <c r="A162"/>
  <c r="C161"/>
  <c r="B161"/>
  <c r="A161"/>
  <c r="G158"/>
  <c r="G157" s="1"/>
  <c r="G156"/>
  <c r="G155" s="1"/>
  <c r="G154" s="1"/>
  <c r="G151"/>
  <c r="G150"/>
  <c r="G149" s="1"/>
  <c r="G148" s="1"/>
  <c r="G146"/>
  <c r="G145"/>
  <c r="G144" s="1"/>
  <c r="G143" s="1"/>
  <c r="A128"/>
  <c r="E79"/>
  <c r="D79"/>
  <c r="C79"/>
  <c r="B79"/>
  <c r="A79"/>
  <c r="D78"/>
  <c r="C78"/>
  <c r="B78"/>
  <c r="A78"/>
  <c r="H196" i="6"/>
  <c r="H195"/>
  <c r="H193"/>
  <c r="G192" i="7"/>
  <c r="H189" i="6"/>
  <c r="H188"/>
  <c r="H187"/>
  <c r="H186"/>
  <c r="H184"/>
  <c r="H183"/>
  <c r="H181"/>
  <c r="H180"/>
  <c r="H179"/>
  <c r="H176"/>
  <c r="H175"/>
  <c r="H173"/>
  <c r="H172"/>
  <c r="H169"/>
  <c r="H168"/>
  <c r="H167"/>
  <c r="H164"/>
  <c r="H163"/>
  <c r="H161"/>
  <c r="H160"/>
  <c r="H159"/>
  <c r="H158"/>
  <c r="H156"/>
  <c r="H155"/>
  <c r="H154"/>
  <c r="H152"/>
  <c r="H151"/>
  <c r="H150"/>
  <c r="H149"/>
  <c r="H144"/>
  <c r="H143"/>
  <c r="H142"/>
  <c r="H139"/>
  <c r="H137"/>
  <c r="H135"/>
  <c r="H130"/>
  <c r="H125"/>
  <c r="H124"/>
  <c r="H123"/>
  <c r="H120"/>
  <c r="H119"/>
  <c r="H116"/>
  <c r="H115"/>
  <c r="H114"/>
  <c r="H112"/>
  <c r="H111"/>
  <c r="H107"/>
  <c r="H106"/>
  <c r="H105"/>
  <c r="H104"/>
  <c r="H101"/>
  <c r="H100"/>
  <c r="H99"/>
  <c r="H94"/>
  <c r="H93"/>
  <c r="H89"/>
  <c r="H88"/>
  <c r="H87"/>
  <c r="H86"/>
  <c r="H84"/>
  <c r="H81"/>
  <c r="H76"/>
  <c r="H75"/>
  <c r="H74"/>
  <c r="H73"/>
  <c r="H71"/>
  <c r="H70"/>
  <c r="H69"/>
  <c r="H68"/>
  <c r="H66"/>
  <c r="H65"/>
  <c r="H60"/>
  <c r="H59"/>
  <c r="H56"/>
  <c r="H54"/>
  <c r="H50"/>
  <c r="G48" i="7"/>
  <c r="H46" i="6"/>
  <c r="G44" i="7"/>
  <c r="G43" s="1"/>
  <c r="H38" i="6"/>
  <c r="G36" i="7"/>
  <c r="G35" s="1"/>
  <c r="G34" s="1"/>
  <c r="H26" i="6"/>
  <c r="H25"/>
  <c r="H21"/>
  <c r="H20"/>
  <c r="H19"/>
  <c r="H17"/>
  <c r="H16"/>
  <c r="H15"/>
  <c r="H14"/>
  <c r="H13"/>
  <c r="H182" i="5"/>
  <c r="G54" i="1"/>
  <c r="G81"/>
  <c r="E81"/>
  <c r="D81"/>
  <c r="D80"/>
  <c r="C81"/>
  <c r="C80"/>
  <c r="B81"/>
  <c r="B80"/>
  <c r="A81"/>
  <c r="A80"/>
  <c r="E185"/>
  <c r="G185"/>
  <c r="C182"/>
  <c r="C183"/>
  <c r="D183"/>
  <c r="C184"/>
  <c r="D184"/>
  <c r="C185"/>
  <c r="D185"/>
  <c r="B183"/>
  <c r="B184"/>
  <c r="B185"/>
  <c r="B182"/>
  <c r="A183"/>
  <c r="A184"/>
  <c r="A185"/>
  <c r="A182"/>
  <c r="A130"/>
  <c r="G130"/>
  <c r="H131" i="5"/>
  <c r="H83"/>
  <c r="G78" i="7"/>
  <c r="H187" i="5"/>
  <c r="G163" i="7"/>
  <c r="G13" i="1"/>
  <c r="G91"/>
  <c r="G127"/>
  <c r="G126"/>
  <c r="G125" s="1"/>
  <c r="G124"/>
  <c r="G123"/>
  <c r="G122"/>
  <c r="G121"/>
  <c r="G120" s="1"/>
  <c r="G119" s="1"/>
  <c r="G118"/>
  <c r="G117"/>
  <c r="G116" s="1"/>
  <c r="G115" s="1"/>
  <c r="G114"/>
  <c r="G113"/>
  <c r="G112" s="1"/>
  <c r="G111" s="1"/>
  <c r="G110" s="1"/>
  <c r="G109"/>
  <c r="G108" s="1"/>
  <c r="G107" s="1"/>
  <c r="G106"/>
  <c r="G105"/>
  <c r="G104"/>
  <c r="G103"/>
  <c r="G102" s="1"/>
  <c r="G101" s="1"/>
  <c r="G99"/>
  <c r="G98"/>
  <c r="G94"/>
  <c r="G93"/>
  <c r="G92"/>
  <c r="G87"/>
  <c r="G86"/>
  <c r="G79"/>
  <c r="G74"/>
  <c r="G73"/>
  <c r="G63"/>
  <c r="G62" s="1"/>
  <c r="G61" s="1"/>
  <c r="G60"/>
  <c r="G59"/>
  <c r="G58"/>
  <c r="G57"/>
  <c r="G53"/>
  <c r="G51"/>
  <c r="G50" s="1"/>
  <c r="G49" s="1"/>
  <c r="G48"/>
  <c r="G47"/>
  <c r="G43"/>
  <c r="G42"/>
  <c r="G41" s="1"/>
  <c r="G40" s="1"/>
  <c r="G39"/>
  <c r="G38"/>
  <c r="G37" s="1"/>
  <c r="G36" s="1"/>
  <c r="G35"/>
  <c r="G34"/>
  <c r="G33" s="1"/>
  <c r="G32"/>
  <c r="G31"/>
  <c r="G29"/>
  <c r="G25"/>
  <c r="G23"/>
  <c r="G19"/>
  <c r="G18"/>
  <c r="G17" s="1"/>
  <c r="G16" s="1"/>
  <c r="G168"/>
  <c r="G167"/>
  <c r="G166" s="1"/>
  <c r="G165" s="1"/>
  <c r="G164" s="1"/>
  <c r="G172"/>
  <c r="G171" s="1"/>
  <c r="G170" s="1"/>
  <c r="G169" s="1"/>
  <c r="G177"/>
  <c r="G176" s="1"/>
  <c r="G175" s="1"/>
  <c r="G180"/>
  <c r="G179"/>
  <c r="G178" s="1"/>
  <c r="G189"/>
  <c r="G188" s="1"/>
  <c r="G187" s="1"/>
  <c r="G186" s="1"/>
  <c r="G181" s="1"/>
  <c r="G193"/>
  <c r="G192"/>
  <c r="G197"/>
  <c r="G196"/>
  <c r="G200"/>
  <c r="G199"/>
  <c r="G198" s="1"/>
  <c r="G209"/>
  <c r="G208"/>
  <c r="G207" s="1"/>
  <c r="G206" s="1"/>
  <c r="G212"/>
  <c r="G211" s="1"/>
  <c r="G210" s="1"/>
  <c r="H59" i="5"/>
  <c r="H58"/>
  <c r="H49"/>
  <c r="H48"/>
  <c r="H55"/>
  <c r="H53"/>
  <c r="H45"/>
  <c r="H44"/>
  <c r="H43"/>
  <c r="H41"/>
  <c r="H40"/>
  <c r="H39"/>
  <c r="H37"/>
  <c r="H36"/>
  <c r="H65"/>
  <c r="H64"/>
  <c r="H75"/>
  <c r="H74"/>
  <c r="H73"/>
  <c r="H72"/>
  <c r="H88"/>
  <c r="H87"/>
  <c r="H86"/>
  <c r="H93"/>
  <c r="H92"/>
  <c r="H91"/>
  <c r="H100"/>
  <c r="H99"/>
  <c r="H98"/>
  <c r="H170"/>
  <c r="H169"/>
  <c r="H168"/>
  <c r="H167"/>
  <c r="H164"/>
  <c r="G163" i="1"/>
  <c r="H174" i="5"/>
  <c r="H173"/>
  <c r="H172"/>
  <c r="H191"/>
  <c r="H190"/>
  <c r="H179"/>
  <c r="H178"/>
  <c r="H177"/>
  <c r="H176"/>
  <c r="H194"/>
  <c r="H193"/>
  <c r="H202"/>
  <c r="H201"/>
  <c r="H199"/>
  <c r="H207"/>
  <c r="H206"/>
  <c r="H205"/>
  <c r="H204"/>
  <c r="H214"/>
  <c r="H213"/>
  <c r="H211"/>
  <c r="H210"/>
  <c r="H25"/>
  <c r="H24"/>
  <c r="H16"/>
  <c r="H15"/>
  <c r="H14"/>
  <c r="H162"/>
  <c r="G162" i="1"/>
  <c r="G160"/>
  <c r="G159" s="1"/>
  <c r="G158" s="1"/>
  <c r="G157" s="1"/>
  <c r="H157" i="5"/>
  <c r="H156"/>
  <c r="H155"/>
  <c r="H151"/>
  <c r="H150"/>
  <c r="H149"/>
  <c r="G156" i="1"/>
  <c r="H143" i="5"/>
  <c r="H142"/>
  <c r="H141"/>
  <c r="G155" i="1"/>
  <c r="G151"/>
  <c r="G150"/>
  <c r="H138" i="5"/>
  <c r="G149" i="1"/>
  <c r="H136" i="5"/>
  <c r="H134"/>
  <c r="H129"/>
  <c r="H128"/>
  <c r="G144" i="1"/>
  <c r="G137"/>
  <c r="H124" i="5"/>
  <c r="H123"/>
  <c r="G143" i="1"/>
  <c r="G142"/>
  <c r="H119" i="5"/>
  <c r="H118"/>
  <c r="H115"/>
  <c r="H114"/>
  <c r="H113"/>
  <c r="G141" i="1"/>
  <c r="H111" i="5"/>
  <c r="H110"/>
  <c r="G136" i="1"/>
  <c r="G135"/>
  <c r="G134"/>
  <c r="G133"/>
  <c r="H106" i="5"/>
  <c r="H105"/>
  <c r="G132" i="1"/>
  <c r="G131"/>
  <c r="G129"/>
  <c r="G128"/>
  <c r="G205"/>
  <c r="G204"/>
  <c r="G203" s="1"/>
  <c r="G202" s="1"/>
  <c r="G201" s="1"/>
  <c r="H70" i="5"/>
  <c r="H69"/>
  <c r="H68"/>
  <c r="H67"/>
  <c r="H31"/>
  <c r="H30"/>
  <c r="H186"/>
  <c r="G162" i="7"/>
  <c r="G68" i="1"/>
  <c r="G67" s="1"/>
  <c r="G66" s="1"/>
  <c r="G65" s="1"/>
  <c r="G64" s="1"/>
  <c r="G30"/>
  <c r="G28"/>
  <c r="G27" s="1"/>
  <c r="G26" s="1"/>
  <c r="H181" i="5"/>
  <c r="G97" i="1"/>
  <c r="G96" s="1"/>
  <c r="G95" s="1"/>
  <c r="G191"/>
  <c r="G190"/>
  <c r="H20" i="5"/>
  <c r="H19"/>
  <c r="H18"/>
  <c r="G24" i="1"/>
  <c r="G52"/>
  <c r="G80"/>
  <c r="H131" i="7"/>
  <c r="G131"/>
  <c r="I132" i="6"/>
  <c r="H132"/>
  <c r="H129"/>
  <c r="H185" i="5"/>
  <c r="G161" i="7"/>
  <c r="G154" i="1"/>
  <c r="G153" s="1"/>
  <c r="G152" s="1"/>
  <c r="G78"/>
  <c r="G77"/>
  <c r="G76" s="1"/>
  <c r="G75" s="1"/>
  <c r="H80" i="5"/>
  <c r="H79"/>
  <c r="H78"/>
  <c r="H75" i="7"/>
  <c r="H74" s="1"/>
  <c r="H73" s="1"/>
  <c r="G114"/>
  <c r="G113"/>
  <c r="H49" i="6"/>
  <c r="H41"/>
  <c r="H40"/>
  <c r="G184" i="1"/>
  <c r="G22"/>
  <c r="G21"/>
  <c r="G20" s="1"/>
  <c r="G183"/>
  <c r="G148"/>
  <c r="G147" s="1"/>
  <c r="G146" s="1"/>
  <c r="G145" s="1"/>
  <c r="G161"/>
  <c r="G46"/>
  <c r="G45"/>
  <c r="G56"/>
  <c r="G55" s="1"/>
  <c r="G85"/>
  <c r="G84" s="1"/>
  <c r="G83" s="1"/>
  <c r="H161" i="5"/>
  <c r="H160"/>
  <c r="G182" i="1"/>
  <c r="H122" i="5"/>
  <c r="G140" i="1"/>
  <c r="G139" s="1"/>
  <c r="G138" s="1"/>
  <c r="H52" i="5"/>
  <c r="G72" i="1"/>
  <c r="G71" s="1"/>
  <c r="G70" s="1"/>
  <c r="G69" s="1"/>
  <c r="G90"/>
  <c r="G89" s="1"/>
  <c r="G88" s="1"/>
  <c r="H170" i="7"/>
  <c r="H169"/>
  <c r="H165" s="1"/>
  <c r="H160" s="1"/>
  <c r="H222" i="5"/>
  <c r="H53" i="6"/>
  <c r="G50" i="7"/>
  <c r="G47"/>
  <c r="H80" i="6"/>
  <c r="H79"/>
  <c r="G126" i="7"/>
  <c r="H44"/>
  <c r="H43" s="1"/>
  <c r="H133"/>
  <c r="H114"/>
  <c r="H113"/>
  <c r="H138"/>
  <c r="H137"/>
  <c r="H136" s="1"/>
  <c r="G95"/>
  <c r="G94" s="1"/>
  <c r="G93" s="1"/>
  <c r="G110"/>
  <c r="G109"/>
  <c r="G108" s="1"/>
  <c r="G133"/>
  <c r="G75"/>
  <c r="G138"/>
  <c r="G137" s="1"/>
  <c r="G136" s="1"/>
  <c r="G20"/>
  <c r="G19"/>
  <c r="G18"/>
  <c r="H95"/>
  <c r="H94"/>
  <c r="H93" s="1"/>
  <c r="H126"/>
  <c r="H45" i="6"/>
  <c r="H44"/>
  <c r="I49"/>
  <c r="I53"/>
  <c r="H50" i="7"/>
  <c r="I192" i="6"/>
  <c r="I191"/>
  <c r="H37"/>
  <c r="H192"/>
  <c r="H191"/>
  <c r="G191" i="7"/>
  <c r="G190" s="1"/>
  <c r="G189" s="1"/>
  <c r="G70"/>
  <c r="G69" s="1"/>
  <c r="G68" s="1"/>
  <c r="G67" s="1"/>
  <c r="G54"/>
  <c r="G53" s="1"/>
  <c r="H92" i="6"/>
  <c r="H54" i="7"/>
  <c r="H53"/>
  <c r="I171" i="6"/>
  <c r="I166"/>
  <c r="G119" i="7"/>
  <c r="G118" s="1"/>
  <c r="G117" s="1"/>
  <c r="G83"/>
  <c r="G82"/>
  <c r="G81" s="1"/>
  <c r="H88"/>
  <c r="H87" s="1"/>
  <c r="H86" s="1"/>
  <c r="H83"/>
  <c r="H82"/>
  <c r="H81" s="1"/>
  <c r="H80" s="1"/>
  <c r="G88"/>
  <c r="G87" s="1"/>
  <c r="G86" s="1"/>
  <c r="G101"/>
  <c r="G100"/>
  <c r="G99" s="1"/>
  <c r="H101"/>
  <c r="H100"/>
  <c r="H32" i="6"/>
  <c r="H31"/>
  <c r="H30"/>
  <c r="H29"/>
  <c r="I32"/>
  <c r="I31"/>
  <c r="H26" i="7"/>
  <c r="H25"/>
  <c r="G26"/>
  <c r="G25"/>
  <c r="G24"/>
  <c r="I42" i="6"/>
  <c r="I41"/>
  <c r="I40"/>
  <c r="H37" i="7"/>
  <c r="H36" s="1"/>
  <c r="H35" s="1"/>
  <c r="H34" s="1"/>
  <c r="I189" i="6"/>
  <c r="I188"/>
  <c r="I187"/>
  <c r="I186"/>
  <c r="H184" i="7"/>
  <c r="H183" s="1"/>
  <c r="H182" s="1"/>
  <c r="H181" s="1"/>
  <c r="H180" s="1"/>
  <c r="H179"/>
  <c r="H178"/>
  <c r="H177" s="1"/>
  <c r="H174" s="1"/>
  <c r="H173" s="1"/>
  <c r="I184" i="6"/>
  <c r="I183"/>
  <c r="I180"/>
  <c r="I179"/>
  <c r="H159" i="7"/>
  <c r="H158" s="1"/>
  <c r="H157" s="1"/>
  <c r="I164" i="6"/>
  <c r="I163"/>
  <c r="I116"/>
  <c r="I115"/>
  <c r="I114"/>
  <c r="H111" i="7"/>
  <c r="H110" s="1"/>
  <c r="H109" s="1"/>
  <c r="H108" s="1"/>
  <c r="I66" i="6"/>
  <c r="I65"/>
  <c r="H61" i="7"/>
  <c r="H60" s="1"/>
  <c r="H59" s="1"/>
  <c r="I125" i="6"/>
  <c r="I124"/>
  <c r="I123"/>
  <c r="H120" i="7"/>
  <c r="H119" s="1"/>
  <c r="H118" s="1"/>
  <c r="H117" s="1"/>
  <c r="I112" i="6"/>
  <c r="I111"/>
  <c r="H107" i="7"/>
  <c r="H106" s="1"/>
  <c r="H105" s="1"/>
  <c r="H99" s="1"/>
  <c r="H98" s="1"/>
  <c r="I38" i="6"/>
  <c r="I37"/>
  <c r="I30"/>
  <c r="H33" i="7"/>
  <c r="H32" s="1"/>
  <c r="H31" s="1"/>
  <c r="H24" s="1"/>
  <c r="I130" i="6"/>
  <c r="I129"/>
  <c r="G123" i="7"/>
  <c r="H48" i="6"/>
  <c r="H29" i="5"/>
  <c r="I48" i="6"/>
  <c r="H171"/>
  <c r="H166"/>
  <c r="H28"/>
  <c r="H200"/>
  <c r="I86"/>
  <c r="I29"/>
  <c r="I159"/>
  <c r="I158"/>
  <c r="I105"/>
  <c r="I104"/>
  <c r="I14"/>
  <c r="I13"/>
  <c r="H191" i="7"/>
  <c r="H190" s="1"/>
  <c r="H189" s="1"/>
  <c r="G74"/>
  <c r="G73"/>
  <c r="H104" i="5"/>
  <c r="H189"/>
  <c r="H184"/>
  <c r="H148"/>
  <c r="H198"/>
  <c r="H197"/>
  <c r="H85"/>
  <c r="H103"/>
  <c r="H13"/>
  <c r="H12"/>
  <c r="H209"/>
  <c r="H47"/>
  <c r="H28"/>
  <c r="I28" i="6"/>
  <c r="I200"/>
  <c r="H27" i="5"/>
  <c r="H218"/>
  <c r="H223"/>
  <c r="H47" i="7"/>
  <c r="G195" i="1" l="1"/>
  <c r="G194" s="1"/>
  <c r="G44"/>
  <c r="G42" i="7"/>
  <c r="H185"/>
  <c r="H153"/>
  <c r="H152" s="1"/>
  <c r="G98"/>
  <c r="G80"/>
  <c r="H42"/>
  <c r="H13" s="1"/>
  <c r="H194" s="1"/>
  <c r="H196" s="1"/>
  <c r="G82" i="1"/>
  <c r="G174"/>
  <c r="G173" s="1"/>
  <c r="G15"/>
  <c r="G215" s="1"/>
  <c r="G100"/>
  <c r="G153" i="7"/>
  <c r="G152" s="1"/>
  <c r="G185"/>
  <c r="G13"/>
  <c r="G194" s="1"/>
  <c r="G196" s="1"/>
</calcChain>
</file>

<file path=xl/sharedStrings.xml><?xml version="1.0" encoding="utf-8"?>
<sst xmlns="http://schemas.openxmlformats.org/spreadsheetml/2006/main" count="3155" uniqueCount="189">
  <si>
    <t>Наименование</t>
  </si>
  <si>
    <t>Вед</t>
  </si>
  <si>
    <t>Рз</t>
  </si>
  <si>
    <t>ПР</t>
  </si>
  <si>
    <t>ЦСР</t>
  </si>
  <si>
    <t>ВР</t>
  </si>
  <si>
    <t>ДКР</t>
  </si>
  <si>
    <t>Общегосударственные вопросы</t>
  </si>
  <si>
    <t>01</t>
  </si>
  <si>
    <t>02</t>
  </si>
  <si>
    <t>0020000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</si>
  <si>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</si>
  <si>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</si>
  <si>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</si>
  <si>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</si>
  <si>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</si>
  <si>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</si>
  <si>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</si>
  <si>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</si>
  <si>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</si>
  <si>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</si>
  <si>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 xml:space="preserve">Резервные фонды 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</si>
  <si>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</si>
  <si>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</si>
  <si>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</si>
  <si>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</si>
  <si>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14</t>
  </si>
  <si>
    <t>Жилищно-коммунальное хозяйство</t>
  </si>
  <si>
    <t>Жилищное хозяйство</t>
  </si>
  <si>
    <t>Коммунальное хозяйство</t>
  </si>
  <si>
    <t>Поддержка коммунального хозяйства</t>
  </si>
  <si>
    <t>3510000</t>
  </si>
  <si>
    <t xml:space="preserve">Мероприятия в области коммунального хозяйства </t>
  </si>
  <si>
    <t>3510500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</si>
  <si>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</si>
  <si>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</si>
  <si>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</si>
  <si>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</si>
  <si>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</si>
  <si>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</si>
  <si>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</si>
  <si>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</si>
  <si>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</si>
  <si>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</si>
  <si>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Благоустройство</t>
  </si>
  <si>
    <t>6000000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</si>
  <si>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</si>
  <si>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</si>
  <si>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</si>
  <si>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</si>
  <si>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</si>
  <si>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</si>
  <si>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</si>
  <si>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</si>
  <si>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</si>
  <si>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500*</t>
  </si>
  <si>
    <t>Национальная экономика</t>
  </si>
  <si>
    <t>11</t>
  </si>
  <si>
    <t>Всего расходов</t>
  </si>
  <si>
    <t xml:space="preserve">Распределение </t>
  </si>
  <si>
    <t>тыс. рублей</t>
  </si>
  <si>
    <t>Другие вопросы в области национальной безопасности и правоохранительной деятельности</t>
  </si>
  <si>
    <t>2470000</t>
  </si>
  <si>
    <t>Национальная безопасность и правоохранительная деятельность</t>
  </si>
  <si>
    <t>Строительство и содержание автомобильных дорог и инженерных сооружений  на них в границах городских округов и поселений в рамках  благоустройства</t>
  </si>
  <si>
    <t>5210600</t>
  </si>
  <si>
    <t>Физическая культура и спорт</t>
  </si>
  <si>
    <t>13</t>
  </si>
  <si>
    <t>Дорожное хозяйство</t>
  </si>
  <si>
    <t>09</t>
  </si>
  <si>
    <t>Поддержка дорожного хозяйства</t>
  </si>
  <si>
    <t>3150200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</si>
  <si>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</si>
  <si>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</si>
  <si>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Уплата налога на имущество организаций и земельного налога</t>
  </si>
  <si>
    <t>0029500</t>
  </si>
  <si>
    <t>Охрана окружающей среды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</si>
  <si>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</si>
  <si>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</si>
  <si>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</si>
  <si>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4100100</t>
  </si>
  <si>
    <t>Программа природоохранных мероприятий Зеленодольского муниципального района</t>
  </si>
  <si>
    <t>4100103</t>
  </si>
  <si>
    <t>500* - расходы за счёт доходов, от платных услуг, оказываемых муниципальными казенными учреждениями</t>
  </si>
  <si>
    <t>0920000</t>
  </si>
  <si>
    <t>Обеспечение деятельности подведомственных учреждений</t>
  </si>
  <si>
    <t xml:space="preserve">Мероприятия в области жилищного хозяйства </t>
  </si>
  <si>
    <t>3500300</t>
  </si>
  <si>
    <t>Реализация государственных функций, связанных с общегосударственным управлением</t>
  </si>
  <si>
    <t>Массовый спорт</t>
  </si>
  <si>
    <t>12</t>
  </si>
  <si>
    <t>Другие вопросы в области национальной экономики</t>
  </si>
  <si>
    <t>Образование</t>
  </si>
  <si>
    <t>Профессиональная подготовка, переподготовка и повышение квалификации</t>
  </si>
  <si>
    <t>07</t>
  </si>
  <si>
    <t>Социальная помощь</t>
  </si>
  <si>
    <t>3400300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</si>
  <si>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</si>
  <si>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</si>
  <si>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</si>
  <si>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</t>
  </si>
  <si>
    <t>5210700</t>
  </si>
  <si>
    <t>Прочие межбюджетные трансферты общего характера</t>
  </si>
  <si>
    <t>0029900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</si>
  <si>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</si>
  <si>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</si>
  <si>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</si>
  <si>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</si>
  <si>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Глава муниципального образования</t>
  </si>
  <si>
    <t>0020300</t>
  </si>
  <si>
    <t/>
  </si>
  <si>
    <t>Функционирование высшего должностного лица субъекта Российской Федерации и муниципального образования</t>
  </si>
  <si>
    <t>0920305</t>
  </si>
  <si>
    <t>Прочие выплаты по обязательствам государства</t>
  </si>
  <si>
    <t>Водное хозяйство</t>
  </si>
  <si>
    <t>Бюджетные инвестиции в объекты капитальногостроительства собственности муниципальных образований</t>
  </si>
  <si>
    <t>1020102</t>
  </si>
  <si>
    <t>1020000</t>
  </si>
  <si>
    <t>Бюджетные инвестиции в объекты капитальногостроительства, не включенные в целевые программы</t>
  </si>
  <si>
    <t>3500000</t>
  </si>
  <si>
    <t>5129700</t>
  </si>
  <si>
    <t>4400000</t>
  </si>
  <si>
    <t>Мероприятия в сфере культуры и кинематографии</t>
  </si>
  <si>
    <t>4400100</t>
  </si>
  <si>
    <t>5210000</t>
  </si>
  <si>
    <t>ПРИМЕЧАНИЕ</t>
  </si>
  <si>
    <t>Условно утвержденные расходы</t>
  </si>
  <si>
    <t>99</t>
  </si>
  <si>
    <t>9990000</t>
  </si>
  <si>
    <t>100</t>
  </si>
  <si>
    <t>0015118</t>
  </si>
  <si>
    <t>200</t>
  </si>
  <si>
    <t>800</t>
  </si>
  <si>
    <t>Иные бюджетные ассигнования</t>
  </si>
  <si>
    <t>Руководство и управление в сфере установленных функций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</si>
  <si>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</si>
  <si>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</si>
  <si>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300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</si>
  <si>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</si>
  <si>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</si>
  <si>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</si>
  <si>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Осуществление первичного воинского учета на территориях, где отсутствуют военные комиссариаты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</si>
  <si>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</si>
  <si>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</si>
  <si>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нало-говых и таможенных органов и органов фи-нансового (финансово-бюджетного) надзора</t>
  </si>
  <si>
    <t>3400000</t>
  </si>
  <si>
    <t>Реализация государственных функцийв области национальной экономики</t>
  </si>
  <si>
    <t>Предоставление субсидий бюджетным, автономным учреждениям и иным некоммерческим организациям</t>
  </si>
  <si>
    <t>Поддержка жилищного хозяйства</t>
  </si>
  <si>
    <t>Учреждения культуры и мероприятия в сфере культуры и нинематографии</t>
  </si>
  <si>
    <t xml:space="preserve"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                                                                               </t>
  </si>
  <si>
    <t>Мероприятия в области физической культуры и спорта</t>
  </si>
  <si>
    <t>Оказание других видов социальной помощи</t>
  </si>
  <si>
    <t>Социальное обеспечение и иные выплаты населению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</si>
  <si>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</si>
  <si>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4210000</t>
  </si>
  <si>
    <t>4215119</t>
  </si>
  <si>
    <t>Совет города Зеленодольска</t>
  </si>
  <si>
    <t>Исполнительный комитет города Зеленодольска</t>
  </si>
  <si>
    <t>"О бюджете муниципального образования "город Зеленодольск" Зеленодольского муниципального района Республики Татарстан</t>
  </si>
  <si>
    <t>Ведомственная структура расходов бюджета муниципального образования "город Зеленодольск" Зеленодольского муниципального района Республики Татарстан</t>
  </si>
  <si>
    <t>Приложение № 12</t>
  </si>
  <si>
    <t>Приложение № 14</t>
  </si>
  <si>
    <t>бюджетных ассигнований по разделам, подразделам, целевым статьям, группам видов расходов классификации расходов бюджета МО "город Зеленодольск"                                                                                            Зеленодольского муниципального района</t>
  </si>
  <si>
    <t>Пенсионное обеспечение</t>
  </si>
  <si>
    <t>Доплаты к пенсиям, дополнительное пенсион-ное обеспечение</t>
  </si>
  <si>
    <t>Доплаты к пенсиям государственных служа-щих Республики Татарстан</t>
  </si>
  <si>
    <t>4910000</t>
  </si>
  <si>
    <t>4910100</t>
  </si>
  <si>
    <t>0600000</t>
  </si>
  <si>
    <t>0610000</t>
  </si>
  <si>
    <t>Поддержка организаций, осуществляющих фундаментальные исследования</t>
  </si>
  <si>
    <t>Поддержка государственных академий наук и их региональных отделений</t>
  </si>
  <si>
    <t>540</t>
  </si>
  <si>
    <t>2015 год</t>
  </si>
  <si>
    <t xml:space="preserve">на 2015 год и на плановый период </t>
  </si>
  <si>
    <t>на 2015 год</t>
  </si>
  <si>
    <t>2016 год</t>
  </si>
  <si>
    <t>2017 год</t>
  </si>
  <si>
    <t>на 2016-2017 годы</t>
  </si>
  <si>
    <t>Приложение № 13</t>
  </si>
  <si>
    <t>Приложение № 15</t>
  </si>
  <si>
    <t xml:space="preserve">"О бюджете муниципального образования "город Зеленодольск" Зеленодольского муниципального района Республики Татарстан на 2015 год и на плановый период </t>
  </si>
  <si>
    <t>к решению Совета города Зеленодольска</t>
  </si>
  <si>
    <t>2016 и 2017 годов"</t>
  </si>
  <si>
    <t>от 15 декабря 2014 года  №296</t>
  </si>
  <si>
    <t>от 15 декабря  2014 года  №296</t>
  </si>
  <si>
    <t>на 2015 год и на плановый период 2016 и 2017 годов"</t>
  </si>
  <si>
    <t>от 15 декабря  2014  года №296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</si>
</sst>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  <numFmt numFmtId="167" formatCode="#,##0.00000"/>
    <numFmt numFmtId="168" formatCode="_-* #,##0.000000_р_._-;\-* #,##0.000000_р_._-;_-* &quot;-&quot;??_р_._-;_-@_-"/>
  </numFmts>
  <fonts count="14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9">
    <xf numFmtId="0" fontId="0" fillId="0" borderId="0" xfId="0"/>
    <xf numFmtId="0" fontId="7" fillId="2" borderId="0" xfId="0" applyFont="1" applyFill="1"/>
    <xf numFmtId="49" fontId="1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165" fontId="4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center" vertical="top"/>
    </xf>
    <xf numFmtId="165" fontId="3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5" fontId="12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justify" vertical="center" wrapText="1"/>
    </xf>
    <xf numFmtId="166" fontId="12" fillId="2" borderId="0" xfId="1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top"/>
    </xf>
    <xf numFmtId="49" fontId="12" fillId="2" borderId="0" xfId="0" applyNumberFormat="1" applyFont="1" applyFill="1" applyBorder="1" applyAlignment="1">
      <alignment horizontal="center" vertical="top"/>
    </xf>
    <xf numFmtId="165" fontId="12" fillId="2" borderId="0" xfId="1" applyNumberFormat="1" applyFont="1" applyFill="1" applyBorder="1" applyAlignment="1">
      <alignment vertical="top"/>
    </xf>
    <xf numFmtId="164" fontId="12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Alignment="1">
      <alignment vertical="center"/>
    </xf>
    <xf numFmtId="168" fontId="3" fillId="2" borderId="0" xfId="1" applyNumberFormat="1" applyFont="1" applyFill="1" applyAlignment="1">
      <alignment horizontal="justify" vertical="center" wrapText="1"/>
    </xf>
    <xf numFmtId="168" fontId="3" fillId="2" borderId="0" xfId="1" applyNumberFormat="1" applyFont="1" applyFill="1" applyAlignment="1">
      <alignment horizontal="center" vertical="center" wrapText="1"/>
    </xf>
    <xf numFmtId="168" fontId="3" fillId="2" borderId="0" xfId="1" applyNumberFormat="1" applyFont="1" applyFill="1" applyAlignment="1">
      <alignment horizontal="center" vertical="center"/>
    </xf>
    <xf numFmtId="168" fontId="3" fillId="2" borderId="0" xfId="1" applyNumberFormat="1" applyFont="1" applyFill="1" applyAlignment="1">
      <alignment vertical="center"/>
    </xf>
    <xf numFmtId="168" fontId="4" fillId="2" borderId="1" xfId="1" applyNumberFormat="1" applyFont="1" applyFill="1" applyBorder="1" applyAlignment="1">
      <alignment vertical="center" wrapText="1"/>
    </xf>
    <xf numFmtId="168" fontId="4" fillId="2" borderId="1" xfId="1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/>
    </xf>
    <xf numFmtId="168" fontId="4" fillId="2" borderId="0" xfId="1" applyNumberFormat="1" applyFont="1" applyFill="1" applyAlignment="1">
      <alignment vertical="center"/>
    </xf>
    <xf numFmtId="165" fontId="4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5;&#1082;&#1080;%20&#1082;%20&#1087;&#1086;&#1103;&#1089;&#1085;&#1080;&#1083;&#1086;&#1074;&#1082;&#1077;.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5"/>
    </sheetNames>
    <sheetDataSet>
      <sheetData sheetId="0">
        <row r="62">
          <cell r="B62">
            <v>289411849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226"/>
  <sheetViews>
    <sheetView view="pageBreakPreview" zoomScaleNormal="100" zoomScaleSheetLayoutView="100" workbookViewId="0">
      <selection activeCell="A10" sqref="A10:G10"/>
    </sheetView>
  </sheetViews>
  <sheetFormatPr defaultRowHeight="15"/>
  <cols>
    <col min="1" max="1" width="64.42578125" style="20" customWidth="1"/>
    <col min="2" max="2" width="4.42578125" style="5" customWidth="1"/>
    <col min="3" max="3" width="5" style="5" customWidth="1"/>
    <col min="4" max="4" width="10.140625" style="5" customWidth="1"/>
    <col min="5" max="5" width="5.28515625" style="5" customWidth="1"/>
    <col min="6" max="6" width="5.42578125" style="7" customWidth="1"/>
    <col min="7" max="7" width="17.5703125" style="102" customWidth="1"/>
    <col min="8" max="16384" width="9.140625" style="15"/>
  </cols>
  <sheetData>
    <row r="1" spans="1:7">
      <c r="A1" s="112"/>
      <c r="B1" s="112"/>
      <c r="C1" s="112"/>
      <c r="D1" s="112"/>
      <c r="E1" s="112"/>
      <c r="F1" s="112"/>
      <c r="G1" s="112"/>
    </row>
    <row r="2" spans="1:7" s="21" customFormat="1" ht="15.75">
      <c r="B2" s="114" t="s">
        <v>161</v>
      </c>
      <c r="C2" s="114"/>
      <c r="D2" s="114"/>
      <c r="E2" s="114"/>
      <c r="F2" s="114"/>
      <c r="G2" s="114"/>
    </row>
    <row r="3" spans="1:7" s="21" customFormat="1" ht="15.75">
      <c r="B3" s="114" t="s">
        <v>183</v>
      </c>
      <c r="C3" s="114"/>
      <c r="D3" s="114"/>
      <c r="E3" s="114"/>
      <c r="F3" s="114"/>
      <c r="G3" s="114"/>
    </row>
    <row r="4" spans="1:7" s="21" customFormat="1" ht="61.5" customHeight="1">
      <c r="B4" s="115" t="s">
        <v>159</v>
      </c>
      <c r="C4" s="115"/>
      <c r="D4" s="115"/>
      <c r="E4" s="115"/>
      <c r="F4" s="115"/>
      <c r="G4" s="115"/>
    </row>
    <row r="5" spans="1:7" s="21" customFormat="1" ht="15.75">
      <c r="B5" s="114" t="s">
        <v>175</v>
      </c>
      <c r="C5" s="114"/>
      <c r="D5" s="114"/>
      <c r="E5" s="114"/>
      <c r="F5" s="114"/>
      <c r="G5" s="114"/>
    </row>
    <row r="6" spans="1:7" s="21" customFormat="1" ht="15.75">
      <c r="B6" s="114" t="s">
        <v>184</v>
      </c>
      <c r="C6" s="114"/>
      <c r="D6" s="114"/>
      <c r="E6" s="114"/>
      <c r="F6" s="114"/>
      <c r="G6" s="114"/>
    </row>
    <row r="7" spans="1:7" s="21" customFormat="1" ht="15.75">
      <c r="B7" s="106" t="s">
        <v>186</v>
      </c>
      <c r="C7" s="106"/>
      <c r="D7" s="106"/>
      <c r="E7" s="106"/>
      <c r="F7" s="106"/>
      <c r="G7" s="106"/>
    </row>
    <row r="8" spans="1:7" s="21" customFormat="1" ht="15.75"/>
    <row r="9" spans="1:7" s="21" customFormat="1" ht="16.5">
      <c r="A9" s="113" t="s">
        <v>59</v>
      </c>
      <c r="B9" s="113"/>
      <c r="C9" s="113"/>
      <c r="D9" s="113"/>
      <c r="E9" s="113"/>
      <c r="F9" s="113"/>
      <c r="G9" s="113"/>
    </row>
    <row r="10" spans="1:7" s="21" customFormat="1" ht="52.5" customHeight="1">
      <c r="A10" s="111" t="s">
        <v>163</v>
      </c>
      <c r="B10" s="111"/>
      <c r="C10" s="111"/>
      <c r="D10" s="111"/>
      <c r="E10" s="111"/>
      <c r="F10" s="111"/>
      <c r="G10" s="111"/>
    </row>
    <row r="11" spans="1:7" s="21" customFormat="1" ht="15.75">
      <c r="A11" s="116" t="s">
        <v>176</v>
      </c>
      <c r="B11" s="116"/>
      <c r="C11" s="116"/>
      <c r="D11" s="116"/>
      <c r="E11" s="116"/>
      <c r="F11" s="116"/>
      <c r="G11" s="116"/>
    </row>
    <row r="12" spans="1:7" s="12" customFormat="1" ht="16.5">
      <c r="A12" s="2"/>
      <c r="B12" s="2"/>
      <c r="C12" s="2"/>
      <c r="D12" s="2"/>
      <c r="E12" s="2"/>
      <c r="F12" s="2"/>
      <c r="G12" s="101" t="s">
        <v>60</v>
      </c>
    </row>
    <row r="13" spans="1:7" s="12" customFormat="1" ht="16.5">
      <c r="A13" s="13" t="s">
        <v>0</v>
      </c>
      <c r="B13" s="4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87" t="str">
        <f>'ВСР 2015'!H11</f>
        <v>2015 год</v>
      </c>
    </row>
    <row r="14" spans="1:7" s="12" customFormat="1" ht="29.25" customHeight="1">
      <c r="A14" s="47"/>
      <c r="B14" s="36"/>
      <c r="C14" s="47"/>
      <c r="D14" s="47"/>
      <c r="E14" s="47"/>
      <c r="F14" s="47"/>
      <c r="G14" s="97"/>
    </row>
    <row r="15" spans="1:7" s="84" customFormat="1" ht="14.25">
      <c r="A15" s="22" t="s">
        <v>7</v>
      </c>
      <c r="B15" s="23" t="s">
        <v>8</v>
      </c>
      <c r="C15" s="23"/>
      <c r="D15" s="23"/>
      <c r="E15" s="23"/>
      <c r="F15" s="23"/>
      <c r="G15" s="24">
        <f>G16+G20+G26+G36+G40+G44+G64</f>
        <v>24442.975999999999</v>
      </c>
    </row>
    <row r="16" spans="1:7" s="32" customFormat="1" ht="30" hidden="1">
      <c r="A16" s="25" t="s">
        <v>111</v>
      </c>
      <c r="B16" s="26" t="s">
        <v>8</v>
      </c>
      <c r="C16" s="26" t="s">
        <v>9</v>
      </c>
      <c r="D16" s="26"/>
      <c r="E16" s="26"/>
      <c r="F16" s="26"/>
      <c r="G16" s="27">
        <f>G17</f>
        <v>0</v>
      </c>
    </row>
    <row r="17" spans="1:7" s="32" customFormat="1" hidden="1">
      <c r="A17" s="28" t="s">
        <v>134</v>
      </c>
      <c r="B17" s="26" t="s">
        <v>8</v>
      </c>
      <c r="C17" s="26" t="s">
        <v>9</v>
      </c>
      <c r="D17" s="26" t="s">
        <v>10</v>
      </c>
      <c r="E17" s="26"/>
      <c r="F17" s="26"/>
      <c r="G17" s="27">
        <f>G18</f>
        <v>0</v>
      </c>
    </row>
    <row r="18" spans="1:7" s="32" customFormat="1" hidden="1">
      <c r="A18" s="25" t="s">
        <v>108</v>
      </c>
      <c r="B18" s="26" t="s">
        <v>8</v>
      </c>
      <c r="C18" s="26" t="s">
        <v>9</v>
      </c>
      <c r="D18" s="26" t="s">
        <v>109</v>
      </c>
      <c r="E18" s="26"/>
      <c r="F18" s="26"/>
      <c r="G18" s="27">
        <f>G19</f>
        <v>0</v>
      </c>
    </row>
    <row r="19" spans="1:7" s="32" customFormat="1" ht="60" hidden="1">
      <c r="A19" s="28" t="s">
        <v>135</v>
      </c>
      <c r="B19" s="26" t="s">
        <v>8</v>
      </c>
      <c r="C19" s="26" t="s">
        <v>9</v>
      </c>
      <c r="D19" s="26" t="s">
        <v>109</v>
      </c>
      <c r="E19" s="26" t="s">
        <v>129</v>
      </c>
      <c r="F19" s="26"/>
      <c r="G19" s="27">
        <f>'ВСР 2015'!H17</f>
        <v>0</v>
      </c>
    </row>
    <row r="20" spans="1:7" s="32" customFormat="1" ht="45">
      <c r="A20" s="25" t="s">
        <v>13</v>
      </c>
      <c r="B20" s="26" t="s">
        <v>8</v>
      </c>
      <c r="C20" s="26" t="s">
        <v>14</v>
      </c>
      <c r="D20" s="26"/>
      <c r="E20" s="26"/>
      <c r="F20" s="26"/>
      <c r="G20" s="27">
        <f>G21</f>
        <v>664.19499999999994</v>
      </c>
    </row>
    <row r="21" spans="1:7" s="32" customFormat="1">
      <c r="A21" s="28" t="s">
        <v>134</v>
      </c>
      <c r="B21" s="26" t="s">
        <v>8</v>
      </c>
      <c r="C21" s="26" t="s">
        <v>14</v>
      </c>
      <c r="D21" s="26" t="s">
        <v>10</v>
      </c>
      <c r="E21" s="26"/>
      <c r="F21" s="26"/>
      <c r="G21" s="27">
        <f>G22</f>
        <v>664.19499999999994</v>
      </c>
    </row>
    <row r="22" spans="1:7" s="32" customFormat="1">
      <c r="A22" s="25" t="s">
        <v>15</v>
      </c>
      <c r="B22" s="26" t="s">
        <v>8</v>
      </c>
      <c r="C22" s="26" t="s">
        <v>14</v>
      </c>
      <c r="D22" s="26" t="s">
        <v>16</v>
      </c>
      <c r="E22" s="26"/>
      <c r="F22" s="26"/>
      <c r="G22" s="27">
        <f>G23+G24+G25</f>
        <v>664.19499999999994</v>
      </c>
    </row>
    <row r="23" spans="1:7" s="32" customFormat="1" ht="60">
      <c r="A23" s="28" t="s">
        <v>135</v>
      </c>
      <c r="B23" s="26" t="s">
        <v>8</v>
      </c>
      <c r="C23" s="26" t="s">
        <v>14</v>
      </c>
      <c r="D23" s="26" t="s">
        <v>16</v>
      </c>
      <c r="E23" s="26" t="s">
        <v>129</v>
      </c>
      <c r="F23" s="26"/>
      <c r="G23" s="27">
        <f>'ВСР 2015'!H21</f>
        <v>521.16399999999999</v>
      </c>
    </row>
    <row r="24" spans="1:7" s="32" customFormat="1" ht="30">
      <c r="A24" s="28" t="s">
        <v>136</v>
      </c>
      <c r="B24" s="26" t="s">
        <v>8</v>
      </c>
      <c r="C24" s="26" t="s">
        <v>14</v>
      </c>
      <c r="D24" s="26" t="s">
        <v>16</v>
      </c>
      <c r="E24" s="26" t="s">
        <v>131</v>
      </c>
      <c r="F24" s="26"/>
      <c r="G24" s="27">
        <f>'ВСР 2015'!H22</f>
        <v>40.889000000000003</v>
      </c>
    </row>
    <row r="25" spans="1:7" s="32" customFormat="1">
      <c r="A25" s="28" t="s">
        <v>133</v>
      </c>
      <c r="B25" s="26" t="s">
        <v>8</v>
      </c>
      <c r="C25" s="26" t="s">
        <v>14</v>
      </c>
      <c r="D25" s="26" t="s">
        <v>16</v>
      </c>
      <c r="E25" s="26" t="s">
        <v>132</v>
      </c>
      <c r="F25" s="26"/>
      <c r="G25" s="29">
        <f>'ВСР 2015'!H23</f>
        <v>102.142</v>
      </c>
    </row>
    <row r="26" spans="1:7" s="32" customFormat="1" ht="45">
      <c r="A26" s="25" t="s">
        <v>17</v>
      </c>
      <c r="B26" s="30" t="s">
        <v>8</v>
      </c>
      <c r="C26" s="30" t="s">
        <v>18</v>
      </c>
      <c r="D26" s="30"/>
      <c r="E26" s="30"/>
      <c r="F26" s="30"/>
      <c r="G26" s="27">
        <f>G27+G33</f>
        <v>3893.5299999999997</v>
      </c>
    </row>
    <row r="27" spans="1:7" s="32" customFormat="1">
      <c r="A27" s="28" t="s">
        <v>134</v>
      </c>
      <c r="B27" s="26" t="s">
        <v>8</v>
      </c>
      <c r="C27" s="26" t="s">
        <v>18</v>
      </c>
      <c r="D27" s="26" t="s">
        <v>10</v>
      </c>
      <c r="E27" s="26"/>
      <c r="F27" s="26"/>
      <c r="G27" s="27">
        <f>G28</f>
        <v>3342.0789999999997</v>
      </c>
    </row>
    <row r="28" spans="1:7" s="32" customFormat="1">
      <c r="A28" s="25" t="s">
        <v>15</v>
      </c>
      <c r="B28" s="26" t="s">
        <v>8</v>
      </c>
      <c r="C28" s="26" t="s">
        <v>18</v>
      </c>
      <c r="D28" s="26" t="s">
        <v>16</v>
      </c>
      <c r="E28" s="26"/>
      <c r="F28" s="26"/>
      <c r="G28" s="27">
        <f>G29+G30+G31+G32</f>
        <v>3342.0789999999997</v>
      </c>
    </row>
    <row r="29" spans="1:7" s="32" customFormat="1" ht="60">
      <c r="A29" s="28" t="s">
        <v>135</v>
      </c>
      <c r="B29" s="26" t="s">
        <v>8</v>
      </c>
      <c r="C29" s="26" t="s">
        <v>18</v>
      </c>
      <c r="D29" s="26" t="s">
        <v>16</v>
      </c>
      <c r="E29" s="26" t="s">
        <v>129</v>
      </c>
      <c r="F29" s="26"/>
      <c r="G29" s="27">
        <f>'ВСР 2015'!H32</f>
        <v>1328.598</v>
      </c>
    </row>
    <row r="30" spans="1:7" s="32" customFormat="1" ht="30">
      <c r="A30" s="28" t="s">
        <v>136</v>
      </c>
      <c r="B30" s="26" t="s">
        <v>8</v>
      </c>
      <c r="C30" s="26" t="s">
        <v>18</v>
      </c>
      <c r="D30" s="26" t="s">
        <v>16</v>
      </c>
      <c r="E30" s="26" t="s">
        <v>131</v>
      </c>
      <c r="F30" s="26"/>
      <c r="G30" s="27">
        <f>'ВСР 2015'!H33</f>
        <v>1994.183</v>
      </c>
    </row>
    <row r="31" spans="1:7" s="32" customFormat="1" ht="30" hidden="1">
      <c r="A31" s="28" t="s">
        <v>139</v>
      </c>
      <c r="B31" s="26" t="s">
        <v>8</v>
      </c>
      <c r="C31" s="26" t="s">
        <v>18</v>
      </c>
      <c r="D31" s="26" t="s">
        <v>16</v>
      </c>
      <c r="E31" s="26" t="s">
        <v>138</v>
      </c>
      <c r="F31" s="26"/>
      <c r="G31" s="27">
        <f>'ВСР 2015'!H34</f>
        <v>0</v>
      </c>
    </row>
    <row r="32" spans="1:7" s="32" customFormat="1">
      <c r="A32" s="28" t="s">
        <v>133</v>
      </c>
      <c r="B32" s="26" t="s">
        <v>8</v>
      </c>
      <c r="C32" s="26" t="s">
        <v>18</v>
      </c>
      <c r="D32" s="26" t="s">
        <v>16</v>
      </c>
      <c r="E32" s="26" t="s">
        <v>132</v>
      </c>
      <c r="F32" s="26"/>
      <c r="G32" s="27">
        <f>'ВСР 2015'!H35</f>
        <v>19.297999999999998</v>
      </c>
    </row>
    <row r="33" spans="1:7" s="32" customFormat="1">
      <c r="A33" s="28" t="s">
        <v>100</v>
      </c>
      <c r="B33" s="26" t="s">
        <v>8</v>
      </c>
      <c r="C33" s="26" t="s">
        <v>18</v>
      </c>
      <c r="D33" s="26" t="s">
        <v>124</v>
      </c>
      <c r="E33" s="26"/>
      <c r="F33" s="26"/>
      <c r="G33" s="27">
        <f>G34</f>
        <v>551.45100000000002</v>
      </c>
    </row>
    <row r="34" spans="1:7" s="32" customFormat="1" ht="60">
      <c r="A34" s="28" t="s">
        <v>143</v>
      </c>
      <c r="B34" s="26" t="s">
        <v>8</v>
      </c>
      <c r="C34" s="26" t="s">
        <v>18</v>
      </c>
      <c r="D34" s="26" t="s">
        <v>65</v>
      </c>
      <c r="E34" s="26"/>
      <c r="F34" s="26"/>
      <c r="G34" s="27">
        <f>G35</f>
        <v>551.45100000000002</v>
      </c>
    </row>
    <row r="35" spans="1:7" s="32" customFormat="1">
      <c r="A35" s="28" t="s">
        <v>100</v>
      </c>
      <c r="B35" s="26" t="s">
        <v>8</v>
      </c>
      <c r="C35" s="26" t="s">
        <v>18</v>
      </c>
      <c r="D35" s="26" t="s">
        <v>65</v>
      </c>
      <c r="E35" s="26" t="s">
        <v>12</v>
      </c>
      <c r="F35" s="26"/>
      <c r="G35" s="27">
        <f>'ВСР 2015'!H38</f>
        <v>551.45100000000002</v>
      </c>
    </row>
    <row r="36" spans="1:7" s="32" customFormat="1" ht="30">
      <c r="A36" s="28" t="s">
        <v>144</v>
      </c>
      <c r="B36" s="26" t="s">
        <v>8</v>
      </c>
      <c r="C36" s="26" t="s">
        <v>77</v>
      </c>
      <c r="D36" s="26"/>
      <c r="E36" s="26"/>
      <c r="F36" s="26"/>
      <c r="G36" s="27">
        <f>G37</f>
        <v>835.25099999999998</v>
      </c>
    </row>
    <row r="37" spans="1:7" s="32" customFormat="1">
      <c r="A37" s="28" t="s">
        <v>100</v>
      </c>
      <c r="B37" s="26" t="s">
        <v>8</v>
      </c>
      <c r="C37" s="26" t="s">
        <v>77</v>
      </c>
      <c r="D37" s="26" t="s">
        <v>124</v>
      </c>
      <c r="E37" s="26"/>
      <c r="F37" s="26"/>
      <c r="G37" s="27">
        <f>G38</f>
        <v>835.25099999999998</v>
      </c>
    </row>
    <row r="38" spans="1:7" s="32" customFormat="1" ht="60">
      <c r="A38" s="28" t="s">
        <v>143</v>
      </c>
      <c r="B38" s="26" t="s">
        <v>8</v>
      </c>
      <c r="C38" s="26" t="s">
        <v>77</v>
      </c>
      <c r="D38" s="26" t="s">
        <v>65</v>
      </c>
      <c r="E38" s="26"/>
      <c r="F38" s="26"/>
      <c r="G38" s="27">
        <f>G39</f>
        <v>835.25099999999998</v>
      </c>
    </row>
    <row r="39" spans="1:7" s="32" customFormat="1">
      <c r="A39" s="28" t="s">
        <v>100</v>
      </c>
      <c r="B39" s="26" t="s">
        <v>8</v>
      </c>
      <c r="C39" s="26" t="s">
        <v>77</v>
      </c>
      <c r="D39" s="26" t="s">
        <v>65</v>
      </c>
      <c r="E39" s="26" t="s">
        <v>12</v>
      </c>
      <c r="F39" s="26"/>
      <c r="G39" s="27">
        <f>'ВСР 2015'!H42</f>
        <v>835.25099999999998</v>
      </c>
    </row>
    <row r="40" spans="1:7" s="32" customFormat="1">
      <c r="A40" s="28" t="s">
        <v>20</v>
      </c>
      <c r="B40" s="26" t="s">
        <v>8</v>
      </c>
      <c r="C40" s="26" t="s">
        <v>57</v>
      </c>
      <c r="D40" s="26"/>
      <c r="E40" s="26"/>
      <c r="F40" s="26"/>
      <c r="G40" s="29">
        <f>G41</f>
        <v>270</v>
      </c>
    </row>
    <row r="41" spans="1:7" s="32" customFormat="1">
      <c r="A41" s="25" t="s">
        <v>21</v>
      </c>
      <c r="B41" s="26" t="s">
        <v>8</v>
      </c>
      <c r="C41" s="26" t="s">
        <v>57</v>
      </c>
      <c r="D41" s="26" t="s">
        <v>22</v>
      </c>
      <c r="E41" s="26"/>
      <c r="F41" s="26"/>
      <c r="G41" s="29">
        <f>G42</f>
        <v>270</v>
      </c>
    </row>
    <row r="42" spans="1:7" s="32" customFormat="1">
      <c r="A42" s="28" t="s">
        <v>23</v>
      </c>
      <c r="B42" s="26" t="s">
        <v>8</v>
      </c>
      <c r="C42" s="26" t="s">
        <v>57</v>
      </c>
      <c r="D42" s="26" t="s">
        <v>24</v>
      </c>
      <c r="E42" s="26"/>
      <c r="F42" s="26"/>
      <c r="G42" s="29">
        <f>G43</f>
        <v>270</v>
      </c>
    </row>
    <row r="43" spans="1:7" s="32" customFormat="1">
      <c r="A43" s="28" t="s">
        <v>133</v>
      </c>
      <c r="B43" s="26" t="s">
        <v>8</v>
      </c>
      <c r="C43" s="26" t="s">
        <v>57</v>
      </c>
      <c r="D43" s="26" t="s">
        <v>24</v>
      </c>
      <c r="E43" s="26" t="s">
        <v>132</v>
      </c>
      <c r="F43" s="26"/>
      <c r="G43" s="29">
        <f>'ВСР 2015'!H46</f>
        <v>270</v>
      </c>
    </row>
    <row r="44" spans="1:7" s="32" customFormat="1">
      <c r="A44" s="25" t="s">
        <v>25</v>
      </c>
      <c r="B44" s="26" t="s">
        <v>8</v>
      </c>
      <c r="C44" s="26" t="s">
        <v>67</v>
      </c>
      <c r="D44" s="26"/>
      <c r="E44" s="26"/>
      <c r="F44" s="26"/>
      <c r="G44" s="29">
        <f>G45+G49+G55+G61</f>
        <v>17622.501</v>
      </c>
    </row>
    <row r="45" spans="1:7" s="32" customFormat="1" hidden="1">
      <c r="A45" s="28" t="s">
        <v>105</v>
      </c>
      <c r="B45" s="26" t="s">
        <v>8</v>
      </c>
      <c r="C45" s="26" t="s">
        <v>67</v>
      </c>
      <c r="D45" s="26" t="s">
        <v>155</v>
      </c>
      <c r="E45" s="26"/>
      <c r="F45" s="26"/>
      <c r="G45" s="29">
        <f>G46</f>
        <v>0</v>
      </c>
    </row>
    <row r="46" spans="1:7" s="32" customFormat="1" hidden="1">
      <c r="A46" s="28" t="s">
        <v>107</v>
      </c>
      <c r="B46" s="26" t="s">
        <v>8</v>
      </c>
      <c r="C46" s="26" t="s">
        <v>67</v>
      </c>
      <c r="D46" s="26" t="s">
        <v>156</v>
      </c>
      <c r="E46" s="26"/>
      <c r="F46" s="26"/>
      <c r="G46" s="29">
        <f>G47+G48</f>
        <v>0</v>
      </c>
    </row>
    <row r="47" spans="1:7" s="32" customFormat="1" ht="60" hidden="1">
      <c r="A47" s="28" t="s">
        <v>135</v>
      </c>
      <c r="B47" s="26" t="s">
        <v>8</v>
      </c>
      <c r="C47" s="26" t="s">
        <v>67</v>
      </c>
      <c r="D47" s="26" t="s">
        <v>156</v>
      </c>
      <c r="E47" s="26" t="s">
        <v>129</v>
      </c>
      <c r="F47" s="26"/>
      <c r="G47" s="29">
        <f>'ВСР 2015'!H50</f>
        <v>0</v>
      </c>
    </row>
    <row r="48" spans="1:7" s="32" customFormat="1" ht="30" hidden="1">
      <c r="A48" s="28" t="s">
        <v>136</v>
      </c>
      <c r="B48" s="26" t="s">
        <v>8</v>
      </c>
      <c r="C48" s="26" t="s">
        <v>67</v>
      </c>
      <c r="D48" s="26" t="s">
        <v>156</v>
      </c>
      <c r="E48" s="26" t="s">
        <v>131</v>
      </c>
      <c r="F48" s="26"/>
      <c r="G48" s="29">
        <f>'ВСР 2015'!H51</f>
        <v>0</v>
      </c>
    </row>
    <row r="49" spans="1:7" s="32" customFormat="1">
      <c r="A49" s="31" t="s">
        <v>105</v>
      </c>
      <c r="B49" s="26" t="s">
        <v>8</v>
      </c>
      <c r="C49" s="26" t="s">
        <v>67</v>
      </c>
      <c r="D49" s="26" t="s">
        <v>10</v>
      </c>
      <c r="E49" s="26"/>
      <c r="F49" s="26"/>
      <c r="G49" s="29">
        <f>G50+G52</f>
        <v>1266.24</v>
      </c>
    </row>
    <row r="50" spans="1:7" s="32" customFormat="1">
      <c r="A50" s="28" t="s">
        <v>74</v>
      </c>
      <c r="B50" s="26" t="s">
        <v>8</v>
      </c>
      <c r="C50" s="26" t="s">
        <v>67</v>
      </c>
      <c r="D50" s="26" t="s">
        <v>75</v>
      </c>
      <c r="E50" s="26"/>
      <c r="F50" s="26"/>
      <c r="G50" s="29">
        <f>G51</f>
        <v>1266.24</v>
      </c>
    </row>
    <row r="51" spans="1:7" s="32" customFormat="1">
      <c r="A51" s="28" t="s">
        <v>133</v>
      </c>
      <c r="B51" s="26" t="s">
        <v>8</v>
      </c>
      <c r="C51" s="26" t="s">
        <v>67</v>
      </c>
      <c r="D51" s="26" t="s">
        <v>75</v>
      </c>
      <c r="E51" s="26" t="s">
        <v>132</v>
      </c>
      <c r="F51" s="26"/>
      <c r="G51" s="29">
        <f>'ВСР 2015'!H26+'ВСР 2015'!H54</f>
        <v>1266.24</v>
      </c>
    </row>
    <row r="52" spans="1:7" s="32" customFormat="1" hidden="1">
      <c r="A52" s="28" t="s">
        <v>85</v>
      </c>
      <c r="B52" s="26" t="s">
        <v>8</v>
      </c>
      <c r="C52" s="26" t="s">
        <v>67</v>
      </c>
      <c r="D52" s="26" t="s">
        <v>103</v>
      </c>
      <c r="E52" s="26"/>
      <c r="F52" s="26"/>
      <c r="G52" s="29">
        <f>G53+G54</f>
        <v>0</v>
      </c>
    </row>
    <row r="53" spans="1:7" s="32" customFormat="1" hidden="1">
      <c r="A53" s="28" t="s">
        <v>11</v>
      </c>
      <c r="B53" s="26" t="s">
        <v>8</v>
      </c>
      <c r="C53" s="26" t="s">
        <v>67</v>
      </c>
      <c r="D53" s="26" t="s">
        <v>103</v>
      </c>
      <c r="E53" s="26" t="s">
        <v>129</v>
      </c>
      <c r="F53" s="26"/>
      <c r="G53" s="27">
        <f>'ВСР 2015'!H56</f>
        <v>0</v>
      </c>
    </row>
    <row r="54" spans="1:7" s="32" customFormat="1" hidden="1">
      <c r="A54" s="28" t="s">
        <v>11</v>
      </c>
      <c r="B54" s="26" t="s">
        <v>8</v>
      </c>
      <c r="C54" s="26" t="s">
        <v>67</v>
      </c>
      <c r="D54" s="26" t="s">
        <v>103</v>
      </c>
      <c r="E54" s="26" t="s">
        <v>131</v>
      </c>
      <c r="F54" s="26"/>
      <c r="G54" s="27">
        <f>'ВСР 2015'!H57</f>
        <v>0</v>
      </c>
    </row>
    <row r="55" spans="1:7" s="32" customFormat="1" ht="30">
      <c r="A55" s="28" t="s">
        <v>88</v>
      </c>
      <c r="B55" s="26" t="s">
        <v>8</v>
      </c>
      <c r="C55" s="26" t="s">
        <v>67</v>
      </c>
      <c r="D55" s="26" t="s">
        <v>84</v>
      </c>
      <c r="E55" s="26"/>
      <c r="F55" s="26"/>
      <c r="G55" s="29">
        <f>G56</f>
        <v>3029.1309999999999</v>
      </c>
    </row>
    <row r="56" spans="1:7" s="32" customFormat="1">
      <c r="A56" s="28" t="s">
        <v>113</v>
      </c>
      <c r="B56" s="26" t="s">
        <v>8</v>
      </c>
      <c r="C56" s="26" t="s">
        <v>67</v>
      </c>
      <c r="D56" s="26" t="s">
        <v>112</v>
      </c>
      <c r="E56" s="26"/>
      <c r="F56" s="26"/>
      <c r="G56" s="29">
        <f>G57+G58+G59+G60</f>
        <v>3029.1309999999999</v>
      </c>
    </row>
    <row r="57" spans="1:7" s="32" customFormat="1" ht="30" hidden="1">
      <c r="A57" s="28" t="s">
        <v>136</v>
      </c>
      <c r="B57" s="26" t="s">
        <v>8</v>
      </c>
      <c r="C57" s="26" t="s">
        <v>67</v>
      </c>
      <c r="D57" s="26" t="s">
        <v>112</v>
      </c>
      <c r="E57" s="26" t="s">
        <v>131</v>
      </c>
      <c r="F57" s="26"/>
      <c r="G57" s="29">
        <f>'ВСР 2015'!H60</f>
        <v>0</v>
      </c>
    </row>
    <row r="58" spans="1:7" s="32" customFormat="1" ht="30" hidden="1">
      <c r="A58" s="28" t="s">
        <v>139</v>
      </c>
      <c r="B58" s="26" t="s">
        <v>8</v>
      </c>
      <c r="C58" s="26" t="s">
        <v>67</v>
      </c>
      <c r="D58" s="26" t="s">
        <v>112</v>
      </c>
      <c r="E58" s="26" t="s">
        <v>138</v>
      </c>
      <c r="F58" s="26"/>
      <c r="G58" s="29">
        <f>'ВСР 2015'!H61</f>
        <v>0</v>
      </c>
    </row>
    <row r="59" spans="1:7" s="32" customFormat="1" ht="30">
      <c r="A59" s="28" t="s">
        <v>147</v>
      </c>
      <c r="B59" s="26" t="s">
        <v>8</v>
      </c>
      <c r="C59" s="26" t="s">
        <v>67</v>
      </c>
      <c r="D59" s="26" t="s">
        <v>112</v>
      </c>
      <c r="E59" s="26" t="s">
        <v>140</v>
      </c>
      <c r="F59" s="26"/>
      <c r="G59" s="29">
        <f>'ВСР 2015'!H62</f>
        <v>3029.1309999999999</v>
      </c>
    </row>
    <row r="60" spans="1:7" s="32" customFormat="1" hidden="1">
      <c r="A60" s="28" t="s">
        <v>133</v>
      </c>
      <c r="B60" s="26" t="s">
        <v>8</v>
      </c>
      <c r="C60" s="26" t="s">
        <v>67</v>
      </c>
      <c r="D60" s="26" t="s">
        <v>112</v>
      </c>
      <c r="E60" s="26" t="s">
        <v>132</v>
      </c>
      <c r="F60" s="26"/>
      <c r="G60" s="29">
        <f>'ВСР 2015'!H63</f>
        <v>0</v>
      </c>
    </row>
    <row r="61" spans="1:7" s="32" customFormat="1">
      <c r="A61" s="28" t="s">
        <v>100</v>
      </c>
      <c r="B61" s="26" t="s">
        <v>8</v>
      </c>
      <c r="C61" s="26" t="s">
        <v>67</v>
      </c>
      <c r="D61" s="26" t="s">
        <v>124</v>
      </c>
      <c r="E61" s="26"/>
      <c r="F61" s="26"/>
      <c r="G61" s="27">
        <f>G62</f>
        <v>13327.130000000001</v>
      </c>
    </row>
    <row r="62" spans="1:7" s="32" customFormat="1" ht="60">
      <c r="A62" s="28" t="s">
        <v>143</v>
      </c>
      <c r="B62" s="26" t="s">
        <v>8</v>
      </c>
      <c r="C62" s="26" t="s">
        <v>67</v>
      </c>
      <c r="D62" s="26" t="s">
        <v>65</v>
      </c>
      <c r="E62" s="26"/>
      <c r="F62" s="26"/>
      <c r="G62" s="27">
        <f>G63</f>
        <v>13327.130000000001</v>
      </c>
    </row>
    <row r="63" spans="1:7" s="32" customFormat="1">
      <c r="A63" s="28" t="s">
        <v>100</v>
      </c>
      <c r="B63" s="26" t="s">
        <v>8</v>
      </c>
      <c r="C63" s="26" t="s">
        <v>67</v>
      </c>
      <c r="D63" s="26" t="s">
        <v>65</v>
      </c>
      <c r="E63" s="26" t="s">
        <v>12</v>
      </c>
      <c r="F63" s="26"/>
      <c r="G63" s="27">
        <f>'ВСР 2015'!H66</f>
        <v>13327.130000000001</v>
      </c>
    </row>
    <row r="64" spans="1:7" s="32" customFormat="1">
      <c r="A64" s="32" t="s">
        <v>7</v>
      </c>
      <c r="B64" s="26" t="s">
        <v>8</v>
      </c>
      <c r="C64" s="26"/>
      <c r="D64" s="26"/>
      <c r="E64" s="26"/>
      <c r="F64" s="26" t="s">
        <v>55</v>
      </c>
      <c r="G64" s="29">
        <f>G65</f>
        <v>1157.499</v>
      </c>
    </row>
    <row r="65" spans="1:7" s="32" customFormat="1" ht="45">
      <c r="A65" s="25" t="s">
        <v>17</v>
      </c>
      <c r="B65" s="26" t="s">
        <v>8</v>
      </c>
      <c r="C65" s="26" t="s">
        <v>18</v>
      </c>
      <c r="D65" s="26"/>
      <c r="E65" s="26"/>
      <c r="F65" s="26" t="s">
        <v>55</v>
      </c>
      <c r="G65" s="29">
        <f>G66</f>
        <v>1157.499</v>
      </c>
    </row>
    <row r="66" spans="1:7" s="32" customFormat="1">
      <c r="A66" s="28" t="s">
        <v>134</v>
      </c>
      <c r="B66" s="26" t="s">
        <v>8</v>
      </c>
      <c r="C66" s="26" t="s">
        <v>18</v>
      </c>
      <c r="D66" s="26" t="s">
        <v>10</v>
      </c>
      <c r="E66" s="26"/>
      <c r="F66" s="26" t="s">
        <v>55</v>
      </c>
      <c r="G66" s="27">
        <f>G67</f>
        <v>1157.499</v>
      </c>
    </row>
    <row r="67" spans="1:7" s="32" customFormat="1">
      <c r="A67" s="25" t="s">
        <v>15</v>
      </c>
      <c r="B67" s="26" t="s">
        <v>8</v>
      </c>
      <c r="C67" s="26" t="s">
        <v>18</v>
      </c>
      <c r="D67" s="26" t="s">
        <v>16</v>
      </c>
      <c r="E67" s="26"/>
      <c r="F67" s="26" t="s">
        <v>55</v>
      </c>
      <c r="G67" s="27">
        <f>G68</f>
        <v>1157.499</v>
      </c>
    </row>
    <row r="68" spans="1:7" s="32" customFormat="1" ht="30">
      <c r="A68" s="28" t="s">
        <v>136</v>
      </c>
      <c r="B68" s="26" t="s">
        <v>8</v>
      </c>
      <c r="C68" s="26" t="s">
        <v>18</v>
      </c>
      <c r="D68" s="26" t="s">
        <v>16</v>
      </c>
      <c r="E68" s="26" t="s">
        <v>131</v>
      </c>
      <c r="F68" s="26" t="s">
        <v>55</v>
      </c>
      <c r="G68" s="27">
        <f>'ВСР 2015'!H71</f>
        <v>1157.499</v>
      </c>
    </row>
    <row r="69" spans="1:7" s="84" customFormat="1" ht="14.25" hidden="1">
      <c r="A69" s="33" t="s">
        <v>98</v>
      </c>
      <c r="B69" s="23" t="s">
        <v>9</v>
      </c>
      <c r="C69" s="23"/>
      <c r="D69" s="23"/>
      <c r="E69" s="23"/>
      <c r="F69" s="23"/>
      <c r="G69" s="24">
        <f>G70</f>
        <v>0</v>
      </c>
    </row>
    <row r="70" spans="1:7" s="32" customFormat="1" hidden="1">
      <c r="A70" s="28" t="s">
        <v>99</v>
      </c>
      <c r="B70" s="26" t="s">
        <v>9</v>
      </c>
      <c r="C70" s="26" t="s">
        <v>14</v>
      </c>
      <c r="D70" s="26"/>
      <c r="E70" s="26"/>
      <c r="F70" s="26"/>
      <c r="G70" s="27">
        <f>G71</f>
        <v>0</v>
      </c>
    </row>
    <row r="71" spans="1:7" s="32" customFormat="1" hidden="1">
      <c r="A71" s="28" t="s">
        <v>134</v>
      </c>
      <c r="B71" s="26" t="s">
        <v>9</v>
      </c>
      <c r="C71" s="26" t="s">
        <v>14</v>
      </c>
      <c r="D71" s="26" t="s">
        <v>106</v>
      </c>
      <c r="E71" s="26"/>
      <c r="F71" s="26"/>
      <c r="G71" s="27">
        <f>G72</f>
        <v>0</v>
      </c>
    </row>
    <row r="72" spans="1:7" s="32" customFormat="1" ht="30" hidden="1">
      <c r="A72" s="28" t="s">
        <v>141</v>
      </c>
      <c r="B72" s="26" t="s">
        <v>9</v>
      </c>
      <c r="C72" s="26" t="s">
        <v>14</v>
      </c>
      <c r="D72" s="26" t="s">
        <v>130</v>
      </c>
      <c r="E72" s="26"/>
      <c r="F72" s="26"/>
      <c r="G72" s="27">
        <f>G73+G74</f>
        <v>0</v>
      </c>
    </row>
    <row r="73" spans="1:7" s="32" customFormat="1" ht="60" hidden="1">
      <c r="A73" s="28" t="s">
        <v>135</v>
      </c>
      <c r="B73" s="26" t="s">
        <v>9</v>
      </c>
      <c r="C73" s="26" t="s">
        <v>14</v>
      </c>
      <c r="D73" s="26" t="s">
        <v>130</v>
      </c>
      <c r="E73" s="26" t="s">
        <v>129</v>
      </c>
      <c r="F73" s="26"/>
      <c r="G73" s="27">
        <f>'ВСР 2015'!H76</f>
        <v>0</v>
      </c>
    </row>
    <row r="74" spans="1:7" s="32" customFormat="1" ht="30" hidden="1">
      <c r="A74" s="28" t="s">
        <v>136</v>
      </c>
      <c r="B74" s="26" t="s">
        <v>9</v>
      </c>
      <c r="C74" s="26" t="s">
        <v>14</v>
      </c>
      <c r="D74" s="26" t="s">
        <v>130</v>
      </c>
      <c r="E74" s="26" t="s">
        <v>131</v>
      </c>
      <c r="F74" s="26"/>
      <c r="G74" s="27">
        <f>'ВСР 2015'!H77</f>
        <v>0</v>
      </c>
    </row>
    <row r="75" spans="1:7" s="84" customFormat="1" ht="28.5">
      <c r="A75" s="33" t="s">
        <v>63</v>
      </c>
      <c r="B75" s="23" t="s">
        <v>14</v>
      </c>
      <c r="C75" s="23"/>
      <c r="D75" s="23"/>
      <c r="E75" s="23"/>
      <c r="F75" s="23"/>
      <c r="G75" s="24">
        <f>G76</f>
        <v>992.87</v>
      </c>
    </row>
    <row r="76" spans="1:7" s="32" customFormat="1" ht="30">
      <c r="A76" s="28" t="s">
        <v>61</v>
      </c>
      <c r="B76" s="26" t="s">
        <v>14</v>
      </c>
      <c r="C76" s="26" t="s">
        <v>26</v>
      </c>
      <c r="D76" s="26"/>
      <c r="E76" s="26"/>
      <c r="F76" s="26"/>
      <c r="G76" s="27">
        <f>G77+G80</f>
        <v>992.87</v>
      </c>
    </row>
    <row r="77" spans="1:7" s="32" customFormat="1" ht="30">
      <c r="A77" s="28" t="s">
        <v>142</v>
      </c>
      <c r="B77" s="26" t="s">
        <v>14</v>
      </c>
      <c r="C77" s="26" t="s">
        <v>26</v>
      </c>
      <c r="D77" s="26" t="s">
        <v>62</v>
      </c>
      <c r="E77" s="26"/>
      <c r="F77" s="26"/>
      <c r="G77" s="27">
        <f>G78+G79</f>
        <v>992.87</v>
      </c>
    </row>
    <row r="78" spans="1:7" s="32" customFormat="1" ht="60">
      <c r="A78" s="28" t="s">
        <v>135</v>
      </c>
      <c r="B78" s="26" t="s">
        <v>14</v>
      </c>
      <c r="C78" s="26" t="s">
        <v>26</v>
      </c>
      <c r="D78" s="26" t="s">
        <v>62</v>
      </c>
      <c r="E78" s="26" t="s">
        <v>129</v>
      </c>
      <c r="F78" s="26"/>
      <c r="G78" s="27">
        <f>'ВСР 2015'!H81</f>
        <v>982.67100000000005</v>
      </c>
    </row>
    <row r="79" spans="1:7" s="32" customFormat="1" ht="30">
      <c r="A79" s="28" t="s">
        <v>136</v>
      </c>
      <c r="B79" s="26" t="s">
        <v>14</v>
      </c>
      <c r="C79" s="26" t="s">
        <v>26</v>
      </c>
      <c r="D79" s="26" t="s">
        <v>62</v>
      </c>
      <c r="E79" s="26" t="s">
        <v>131</v>
      </c>
      <c r="F79" s="26"/>
      <c r="G79" s="27">
        <f>'ВСР 2015'!H82</f>
        <v>10.199</v>
      </c>
    </row>
    <row r="80" spans="1:7" s="32" customFormat="1" ht="30" hidden="1">
      <c r="A80" s="28" t="str">
        <f>'ВСР 2015'!A83</f>
        <v>Поддержка государственных академий наук и их региональных отделений</v>
      </c>
      <c r="B80" s="26" t="str">
        <f>'ВСР 2015'!C83</f>
        <v>03</v>
      </c>
      <c r="C80" s="26" t="str">
        <f>'ВСР 2015'!D83</f>
        <v>14</v>
      </c>
      <c r="D80" s="26" t="str">
        <f>'ВСР 2015'!E83</f>
        <v>0600000</v>
      </c>
      <c r="E80" s="26"/>
      <c r="F80" s="26"/>
      <c r="G80" s="27">
        <f>'ВСР 2015'!H83</f>
        <v>0</v>
      </c>
    </row>
    <row r="81" spans="1:7" s="32" customFormat="1" ht="30" hidden="1">
      <c r="A81" s="28" t="str">
        <f>'ВСР 2015'!A84</f>
        <v>Поддержка организаций, осуществляющих фундаментальные исследования</v>
      </c>
      <c r="B81" s="26" t="str">
        <f>'ВСР 2015'!C83</f>
        <v>03</v>
      </c>
      <c r="C81" s="26" t="str">
        <f>'ВСР 2015'!D84</f>
        <v>14</v>
      </c>
      <c r="D81" s="26" t="str">
        <f>'ВСР 2015'!E84</f>
        <v>0610000</v>
      </c>
      <c r="E81" s="26" t="str">
        <f>'ВСР 2015'!F84</f>
        <v>200</v>
      </c>
      <c r="F81" s="26"/>
      <c r="G81" s="27">
        <f>'ВСР 2015'!H84</f>
        <v>0</v>
      </c>
    </row>
    <row r="82" spans="1:7" s="84" customFormat="1" ht="14.25" hidden="1">
      <c r="A82" s="33" t="s">
        <v>56</v>
      </c>
      <c r="B82" s="23" t="s">
        <v>18</v>
      </c>
      <c r="C82" s="23"/>
      <c r="D82" s="23"/>
      <c r="E82" s="23"/>
      <c r="F82" s="23"/>
      <c r="G82" s="24">
        <f>G83+G88+G95</f>
        <v>0</v>
      </c>
    </row>
    <row r="83" spans="1:7" s="84" customFormat="1" hidden="1">
      <c r="A83" s="28" t="s">
        <v>114</v>
      </c>
      <c r="B83" s="26" t="s">
        <v>18</v>
      </c>
      <c r="C83" s="26" t="s">
        <v>77</v>
      </c>
      <c r="D83" s="26"/>
      <c r="E83" s="26"/>
      <c r="F83" s="26"/>
      <c r="G83" s="27">
        <f>G84</f>
        <v>0</v>
      </c>
    </row>
    <row r="84" spans="1:7" s="84" customFormat="1" ht="30" hidden="1">
      <c r="A84" s="28" t="s">
        <v>118</v>
      </c>
      <c r="B84" s="26" t="s">
        <v>18</v>
      </c>
      <c r="C84" s="26" t="s">
        <v>77</v>
      </c>
      <c r="D84" s="26" t="s">
        <v>117</v>
      </c>
      <c r="E84" s="26"/>
      <c r="F84" s="26"/>
      <c r="G84" s="27">
        <f>G85</f>
        <v>0</v>
      </c>
    </row>
    <row r="85" spans="1:7" s="84" customFormat="1" ht="30" hidden="1">
      <c r="A85" s="28" t="s">
        <v>115</v>
      </c>
      <c r="B85" s="26" t="s">
        <v>18</v>
      </c>
      <c r="C85" s="26" t="s">
        <v>77</v>
      </c>
      <c r="D85" s="26" t="s">
        <v>116</v>
      </c>
      <c r="E85" s="26" t="s">
        <v>110</v>
      </c>
      <c r="F85" s="26"/>
      <c r="G85" s="27">
        <f>G86+G87</f>
        <v>0</v>
      </c>
    </row>
    <row r="86" spans="1:7" s="84" customFormat="1" ht="30" hidden="1">
      <c r="A86" s="28" t="s">
        <v>136</v>
      </c>
      <c r="B86" s="26" t="s">
        <v>18</v>
      </c>
      <c r="C86" s="26" t="s">
        <v>77</v>
      </c>
      <c r="D86" s="26" t="s">
        <v>116</v>
      </c>
      <c r="E86" s="26" t="s">
        <v>131</v>
      </c>
      <c r="F86" s="26"/>
      <c r="G86" s="27">
        <f>'ВСР 2015'!H89</f>
        <v>0</v>
      </c>
    </row>
    <row r="87" spans="1:7" s="84" customFormat="1" ht="30" hidden="1">
      <c r="A87" s="28" t="s">
        <v>139</v>
      </c>
      <c r="B87" s="26" t="s">
        <v>18</v>
      </c>
      <c r="C87" s="26" t="s">
        <v>77</v>
      </c>
      <c r="D87" s="26" t="s">
        <v>116</v>
      </c>
      <c r="E87" s="26" t="s">
        <v>138</v>
      </c>
      <c r="F87" s="26"/>
      <c r="G87" s="27">
        <f>'ВСР 2015'!H90</f>
        <v>0</v>
      </c>
    </row>
    <row r="88" spans="1:7" s="84" customFormat="1" hidden="1">
      <c r="A88" s="28" t="s">
        <v>68</v>
      </c>
      <c r="B88" s="26" t="s">
        <v>18</v>
      </c>
      <c r="C88" s="26" t="s">
        <v>69</v>
      </c>
      <c r="D88" s="26"/>
      <c r="E88" s="26"/>
      <c r="F88" s="26"/>
      <c r="G88" s="27">
        <f>G89</f>
        <v>0</v>
      </c>
    </row>
    <row r="89" spans="1:7" s="84" customFormat="1" hidden="1">
      <c r="A89" s="28" t="s">
        <v>70</v>
      </c>
      <c r="B89" s="26" t="s">
        <v>18</v>
      </c>
      <c r="C89" s="26" t="s">
        <v>69</v>
      </c>
      <c r="D89" s="26" t="s">
        <v>71</v>
      </c>
      <c r="E89" s="23"/>
      <c r="F89" s="23"/>
      <c r="G89" s="27">
        <f>G90</f>
        <v>0</v>
      </c>
    </row>
    <row r="90" spans="1:7" s="84" customFormat="1" ht="45" hidden="1">
      <c r="A90" s="28" t="s">
        <v>72</v>
      </c>
      <c r="B90" s="26" t="s">
        <v>18</v>
      </c>
      <c r="C90" s="26" t="s">
        <v>69</v>
      </c>
      <c r="D90" s="26" t="s">
        <v>73</v>
      </c>
      <c r="E90" s="26"/>
      <c r="F90" s="23"/>
      <c r="G90" s="27">
        <f>G91+G92+G93+G94</f>
        <v>0</v>
      </c>
    </row>
    <row r="91" spans="1:7" s="84" customFormat="1" ht="30" hidden="1">
      <c r="A91" s="28" t="s">
        <v>136</v>
      </c>
      <c r="B91" s="26" t="s">
        <v>18</v>
      </c>
      <c r="C91" s="26" t="s">
        <v>69</v>
      </c>
      <c r="D91" s="26" t="s">
        <v>73</v>
      </c>
      <c r="E91" s="26" t="s">
        <v>131</v>
      </c>
      <c r="F91" s="23"/>
      <c r="G91" s="27">
        <f>'ВСР 2015'!H94</f>
        <v>0</v>
      </c>
    </row>
    <row r="92" spans="1:7" s="84" customFormat="1" ht="30" hidden="1">
      <c r="A92" s="28" t="s">
        <v>139</v>
      </c>
      <c r="B92" s="26" t="s">
        <v>18</v>
      </c>
      <c r="C92" s="26" t="s">
        <v>69</v>
      </c>
      <c r="D92" s="26" t="s">
        <v>73</v>
      </c>
      <c r="E92" s="26" t="s">
        <v>138</v>
      </c>
      <c r="F92" s="23"/>
      <c r="G92" s="27">
        <f>'ВСР 2015'!H95</f>
        <v>0</v>
      </c>
    </row>
    <row r="93" spans="1:7" s="84" customFormat="1" ht="30" hidden="1">
      <c r="A93" s="28" t="s">
        <v>147</v>
      </c>
      <c r="B93" s="26" t="s">
        <v>18</v>
      </c>
      <c r="C93" s="26" t="s">
        <v>69</v>
      </c>
      <c r="D93" s="26" t="s">
        <v>73</v>
      </c>
      <c r="E93" s="26" t="s">
        <v>140</v>
      </c>
      <c r="F93" s="23"/>
      <c r="G93" s="27">
        <f>'ВСР 2015'!H96</f>
        <v>0</v>
      </c>
    </row>
    <row r="94" spans="1:7" s="84" customFormat="1" hidden="1">
      <c r="A94" s="28" t="s">
        <v>133</v>
      </c>
      <c r="B94" s="26" t="s">
        <v>18</v>
      </c>
      <c r="C94" s="26" t="s">
        <v>69</v>
      </c>
      <c r="D94" s="26" t="s">
        <v>73</v>
      </c>
      <c r="E94" s="26" t="s">
        <v>132</v>
      </c>
      <c r="F94" s="23"/>
      <c r="G94" s="27">
        <f>'ВСР 2015'!H97</f>
        <v>0</v>
      </c>
    </row>
    <row r="95" spans="1:7" s="84" customFormat="1" hidden="1">
      <c r="A95" s="28" t="s">
        <v>91</v>
      </c>
      <c r="B95" s="26" t="s">
        <v>18</v>
      </c>
      <c r="C95" s="26" t="s">
        <v>90</v>
      </c>
      <c r="D95" s="26"/>
      <c r="E95" s="26"/>
      <c r="F95" s="23"/>
      <c r="G95" s="27">
        <f>G96</f>
        <v>0</v>
      </c>
    </row>
    <row r="96" spans="1:7" s="84" customFormat="1" ht="30" hidden="1">
      <c r="A96" s="28" t="s">
        <v>146</v>
      </c>
      <c r="B96" s="26" t="s">
        <v>18</v>
      </c>
      <c r="C96" s="26" t="s">
        <v>90</v>
      </c>
      <c r="D96" s="26" t="s">
        <v>145</v>
      </c>
      <c r="E96" s="26"/>
      <c r="F96" s="23"/>
      <c r="G96" s="27">
        <f>G97</f>
        <v>0</v>
      </c>
    </row>
    <row r="97" spans="1:7" s="84" customFormat="1" hidden="1">
      <c r="A97" s="28" t="s">
        <v>97</v>
      </c>
      <c r="B97" s="26" t="s">
        <v>18</v>
      </c>
      <c r="C97" s="26" t="s">
        <v>90</v>
      </c>
      <c r="D97" s="26" t="s">
        <v>96</v>
      </c>
      <c r="E97" s="23"/>
      <c r="F97" s="23"/>
      <c r="G97" s="27">
        <f>G98+G99</f>
        <v>0</v>
      </c>
    </row>
    <row r="98" spans="1:7" s="84" customFormat="1" ht="30" hidden="1">
      <c r="A98" s="28" t="s">
        <v>136</v>
      </c>
      <c r="B98" s="26" t="s">
        <v>18</v>
      </c>
      <c r="C98" s="26" t="s">
        <v>90</v>
      </c>
      <c r="D98" s="26" t="s">
        <v>96</v>
      </c>
      <c r="E98" s="26" t="s">
        <v>131</v>
      </c>
      <c r="F98" s="23"/>
      <c r="G98" s="27">
        <f>'ВСР 2015'!H101</f>
        <v>0</v>
      </c>
    </row>
    <row r="99" spans="1:7" s="84" customFormat="1" ht="30" hidden="1">
      <c r="A99" s="28" t="s">
        <v>147</v>
      </c>
      <c r="B99" s="26" t="s">
        <v>18</v>
      </c>
      <c r="C99" s="26" t="s">
        <v>90</v>
      </c>
      <c r="D99" s="26" t="s">
        <v>96</v>
      </c>
      <c r="E99" s="26" t="s">
        <v>140</v>
      </c>
      <c r="F99" s="23"/>
      <c r="G99" s="27">
        <f>'ВСР 2015'!H102</f>
        <v>0</v>
      </c>
    </row>
    <row r="100" spans="1:7" s="84" customFormat="1" ht="14.25">
      <c r="A100" s="22" t="s">
        <v>27</v>
      </c>
      <c r="B100" s="23" t="s">
        <v>19</v>
      </c>
      <c r="C100" s="23"/>
      <c r="D100" s="23"/>
      <c r="E100" s="23"/>
      <c r="F100" s="23"/>
      <c r="G100" s="24">
        <f>G101+G110+G119+G138+G145</f>
        <v>95887.489999999991</v>
      </c>
    </row>
    <row r="101" spans="1:7" s="84" customFormat="1">
      <c r="A101" s="25" t="s">
        <v>28</v>
      </c>
      <c r="B101" s="26" t="s">
        <v>19</v>
      </c>
      <c r="C101" s="26" t="s">
        <v>8</v>
      </c>
      <c r="D101" s="23"/>
      <c r="E101" s="23"/>
      <c r="F101" s="23"/>
      <c r="G101" s="27">
        <f>G102+G107</f>
        <v>43552.623</v>
      </c>
    </row>
    <row r="102" spans="1:7" s="84" customFormat="1">
      <c r="A102" s="28" t="s">
        <v>148</v>
      </c>
      <c r="B102" s="26" t="s">
        <v>19</v>
      </c>
      <c r="C102" s="26" t="s">
        <v>8</v>
      </c>
      <c r="D102" s="26" t="s">
        <v>119</v>
      </c>
      <c r="E102" s="26"/>
      <c r="F102" s="26"/>
      <c r="G102" s="27">
        <f>G103</f>
        <v>1400</v>
      </c>
    </row>
    <row r="103" spans="1:7" s="84" customFormat="1">
      <c r="A103" s="31" t="s">
        <v>86</v>
      </c>
      <c r="B103" s="26" t="s">
        <v>19</v>
      </c>
      <c r="C103" s="26" t="s">
        <v>8</v>
      </c>
      <c r="D103" s="26" t="s">
        <v>87</v>
      </c>
      <c r="E103" s="26"/>
      <c r="F103" s="26"/>
      <c r="G103" s="27">
        <f>G104+G105+G106</f>
        <v>1400</v>
      </c>
    </row>
    <row r="104" spans="1:7" s="84" customFormat="1" ht="30">
      <c r="A104" s="28" t="s">
        <v>136</v>
      </c>
      <c r="B104" s="26" t="s">
        <v>19</v>
      </c>
      <c r="C104" s="26" t="s">
        <v>8</v>
      </c>
      <c r="D104" s="26" t="s">
        <v>87</v>
      </c>
      <c r="E104" s="26" t="s">
        <v>131</v>
      </c>
      <c r="F104" s="26"/>
      <c r="G104" s="27">
        <f>'ВСР 2015'!H107</f>
        <v>1400</v>
      </c>
    </row>
    <row r="105" spans="1:7" s="84" customFormat="1" ht="30" hidden="1">
      <c r="A105" s="28" t="s">
        <v>139</v>
      </c>
      <c r="B105" s="26" t="s">
        <v>19</v>
      </c>
      <c r="C105" s="26" t="s">
        <v>8</v>
      </c>
      <c r="D105" s="26" t="s">
        <v>87</v>
      </c>
      <c r="E105" s="26" t="s">
        <v>138</v>
      </c>
      <c r="F105" s="26"/>
      <c r="G105" s="27">
        <f>'ВСР 2015'!H108</f>
        <v>0</v>
      </c>
    </row>
    <row r="106" spans="1:7" s="84" customFormat="1" hidden="1">
      <c r="A106" s="28" t="s">
        <v>133</v>
      </c>
      <c r="B106" s="26" t="s">
        <v>19</v>
      </c>
      <c r="C106" s="26" t="s">
        <v>8</v>
      </c>
      <c r="D106" s="26" t="s">
        <v>87</v>
      </c>
      <c r="E106" s="26" t="s">
        <v>132</v>
      </c>
      <c r="F106" s="26"/>
      <c r="G106" s="27">
        <f>'ВСР 2015'!H109</f>
        <v>0</v>
      </c>
    </row>
    <row r="107" spans="1:7" s="84" customFormat="1">
      <c r="A107" s="28" t="s">
        <v>100</v>
      </c>
      <c r="B107" s="26" t="s">
        <v>19</v>
      </c>
      <c r="C107" s="26" t="s">
        <v>8</v>
      </c>
      <c r="D107" s="26" t="s">
        <v>124</v>
      </c>
      <c r="E107" s="26"/>
      <c r="F107" s="26"/>
      <c r="G107" s="27">
        <f>G108</f>
        <v>42152.623</v>
      </c>
    </row>
    <row r="108" spans="1:7" s="32" customFormat="1" ht="60">
      <c r="A108" s="28" t="s">
        <v>143</v>
      </c>
      <c r="B108" s="26" t="s">
        <v>19</v>
      </c>
      <c r="C108" s="26" t="s">
        <v>8</v>
      </c>
      <c r="D108" s="26" t="s">
        <v>65</v>
      </c>
      <c r="E108" s="26"/>
      <c r="F108" s="26"/>
      <c r="G108" s="27">
        <f>G109</f>
        <v>42152.623</v>
      </c>
    </row>
    <row r="109" spans="1:7" s="32" customFormat="1">
      <c r="A109" s="28" t="s">
        <v>100</v>
      </c>
      <c r="B109" s="26" t="s">
        <v>19</v>
      </c>
      <c r="C109" s="26" t="s">
        <v>8</v>
      </c>
      <c r="D109" s="26" t="s">
        <v>65</v>
      </c>
      <c r="E109" s="26" t="s">
        <v>12</v>
      </c>
      <c r="F109" s="26"/>
      <c r="G109" s="27">
        <f>'ВСР 2015'!H112</f>
        <v>42152.623</v>
      </c>
    </row>
    <row r="110" spans="1:7" s="32" customFormat="1" hidden="1">
      <c r="A110" s="25" t="s">
        <v>29</v>
      </c>
      <c r="B110" s="26" t="s">
        <v>19</v>
      </c>
      <c r="C110" s="26" t="s">
        <v>9</v>
      </c>
      <c r="D110" s="26"/>
      <c r="E110" s="26"/>
      <c r="F110" s="26"/>
      <c r="G110" s="27">
        <f>G111+G115</f>
        <v>0</v>
      </c>
    </row>
    <row r="111" spans="1:7" s="32" customFormat="1" hidden="1">
      <c r="A111" s="25" t="s">
        <v>100</v>
      </c>
      <c r="B111" s="26" t="s">
        <v>19</v>
      </c>
      <c r="C111" s="26" t="s">
        <v>9</v>
      </c>
      <c r="D111" s="26" t="s">
        <v>124</v>
      </c>
      <c r="E111" s="26"/>
      <c r="F111" s="26"/>
      <c r="G111" s="27">
        <f>G112</f>
        <v>0</v>
      </c>
    </row>
    <row r="112" spans="1:7" s="32" customFormat="1" ht="60" hidden="1">
      <c r="A112" s="25" t="s">
        <v>150</v>
      </c>
      <c r="B112" s="26" t="s">
        <v>19</v>
      </c>
      <c r="C112" s="26" t="s">
        <v>9</v>
      </c>
      <c r="D112" s="26" t="s">
        <v>101</v>
      </c>
      <c r="E112" s="26"/>
      <c r="F112" s="26"/>
      <c r="G112" s="27">
        <f>G113+G114</f>
        <v>0</v>
      </c>
    </row>
    <row r="113" spans="1:7" s="84" customFormat="1" hidden="1">
      <c r="A113" s="28" t="s">
        <v>100</v>
      </c>
      <c r="B113" s="26" t="s">
        <v>19</v>
      </c>
      <c r="C113" s="26" t="s">
        <v>9</v>
      </c>
      <c r="D113" s="26" t="s">
        <v>101</v>
      </c>
      <c r="E113" s="26" t="s">
        <v>173</v>
      </c>
      <c r="F113" s="26"/>
      <c r="G113" s="27">
        <f>'ВСР 2015'!H116</f>
        <v>0</v>
      </c>
    </row>
    <row r="114" spans="1:7" s="84" customFormat="1" hidden="1">
      <c r="A114" s="28"/>
      <c r="B114" s="26" t="s">
        <v>19</v>
      </c>
      <c r="C114" s="26" t="s">
        <v>9</v>
      </c>
      <c r="D114" s="26" t="s">
        <v>116</v>
      </c>
      <c r="E114" s="26" t="s">
        <v>138</v>
      </c>
      <c r="F114" s="26"/>
      <c r="G114" s="27">
        <f>'ВСР 2015'!H117</f>
        <v>0</v>
      </c>
    </row>
    <row r="115" spans="1:7" s="32" customFormat="1" hidden="1">
      <c r="A115" s="25" t="s">
        <v>30</v>
      </c>
      <c r="B115" s="26" t="s">
        <v>19</v>
      </c>
      <c r="C115" s="26" t="s">
        <v>9</v>
      </c>
      <c r="D115" s="26" t="s">
        <v>31</v>
      </c>
      <c r="E115" s="26"/>
      <c r="F115" s="26"/>
      <c r="G115" s="27">
        <f>G116</f>
        <v>0</v>
      </c>
    </row>
    <row r="116" spans="1:7" s="32" customFormat="1" hidden="1">
      <c r="A116" s="25" t="s">
        <v>32</v>
      </c>
      <c r="B116" s="26" t="s">
        <v>19</v>
      </c>
      <c r="C116" s="26" t="s">
        <v>9</v>
      </c>
      <c r="D116" s="26" t="s">
        <v>33</v>
      </c>
      <c r="E116" s="26"/>
      <c r="F116" s="26"/>
      <c r="G116" s="27">
        <f>G117+G118</f>
        <v>0</v>
      </c>
    </row>
    <row r="117" spans="1:7" s="32" customFormat="1" ht="30" hidden="1">
      <c r="A117" s="28" t="s">
        <v>136</v>
      </c>
      <c r="B117" s="26" t="s">
        <v>19</v>
      </c>
      <c r="C117" s="26" t="s">
        <v>9</v>
      </c>
      <c r="D117" s="26" t="s">
        <v>33</v>
      </c>
      <c r="E117" s="26" t="s">
        <v>131</v>
      </c>
      <c r="F117" s="26"/>
      <c r="G117" s="27">
        <f>'ВСР 2015'!H120</f>
        <v>0</v>
      </c>
    </row>
    <row r="118" spans="1:7" s="32" customFormat="1" hidden="1">
      <c r="A118" s="28" t="s">
        <v>133</v>
      </c>
      <c r="B118" s="26" t="s">
        <v>19</v>
      </c>
      <c r="C118" s="26" t="s">
        <v>9</v>
      </c>
      <c r="D118" s="26" t="s">
        <v>33</v>
      </c>
      <c r="E118" s="26" t="s">
        <v>132</v>
      </c>
      <c r="F118" s="26"/>
      <c r="G118" s="27">
        <f>'ВСР 2015'!H121</f>
        <v>0</v>
      </c>
    </row>
    <row r="119" spans="1:7" s="32" customFormat="1">
      <c r="A119" s="25" t="s">
        <v>44</v>
      </c>
      <c r="B119" s="30" t="s">
        <v>19</v>
      </c>
      <c r="C119" s="30" t="s">
        <v>14</v>
      </c>
      <c r="D119" s="26"/>
      <c r="E119" s="34"/>
      <c r="F119" s="34"/>
      <c r="G119" s="27">
        <f>G120+G125</f>
        <v>52334.866999999998</v>
      </c>
    </row>
    <row r="120" spans="1:7" s="32" customFormat="1" hidden="1">
      <c r="A120" s="28" t="s">
        <v>100</v>
      </c>
      <c r="B120" s="26" t="s">
        <v>19</v>
      </c>
      <c r="C120" s="26" t="s">
        <v>14</v>
      </c>
      <c r="D120" s="26" t="s">
        <v>124</v>
      </c>
      <c r="E120" s="26"/>
      <c r="F120" s="26"/>
      <c r="G120" s="29">
        <f>G121</f>
        <v>0</v>
      </c>
    </row>
    <row r="121" spans="1:7" s="32" customFormat="1" ht="60" hidden="1">
      <c r="A121" s="28" t="s">
        <v>150</v>
      </c>
      <c r="B121" s="26" t="s">
        <v>19</v>
      </c>
      <c r="C121" s="26" t="s">
        <v>14</v>
      </c>
      <c r="D121" s="26" t="s">
        <v>101</v>
      </c>
      <c r="E121" s="26"/>
      <c r="F121" s="26"/>
      <c r="G121" s="29">
        <f>G122+G123+G124</f>
        <v>0</v>
      </c>
    </row>
    <row r="122" spans="1:7" s="32" customFormat="1" hidden="1">
      <c r="A122" s="28" t="s">
        <v>100</v>
      </c>
      <c r="B122" s="26" t="s">
        <v>19</v>
      </c>
      <c r="C122" s="26" t="s">
        <v>14</v>
      </c>
      <c r="D122" s="26" t="s">
        <v>101</v>
      </c>
      <c r="E122" s="26" t="s">
        <v>173</v>
      </c>
      <c r="F122" s="26"/>
      <c r="G122" s="29">
        <f>'ВСР 2015'!H125</f>
        <v>0</v>
      </c>
    </row>
    <row r="123" spans="1:7" s="32" customFormat="1" hidden="1">
      <c r="A123" s="28"/>
      <c r="B123" s="26" t="s">
        <v>19</v>
      </c>
      <c r="C123" s="26" t="s">
        <v>14</v>
      </c>
      <c r="D123" s="26" t="s">
        <v>112</v>
      </c>
      <c r="E123" s="26" t="s">
        <v>138</v>
      </c>
      <c r="F123" s="26"/>
      <c r="G123" s="29">
        <f>'ВСР 2015'!H126</f>
        <v>0</v>
      </c>
    </row>
    <row r="124" spans="1:7" s="32" customFormat="1" hidden="1">
      <c r="A124" s="28"/>
      <c r="B124" s="26" t="s">
        <v>19</v>
      </c>
      <c r="C124" s="26" t="s">
        <v>14</v>
      </c>
      <c r="D124" s="26" t="s">
        <v>112</v>
      </c>
      <c r="E124" s="26" t="s">
        <v>132</v>
      </c>
      <c r="F124" s="26"/>
      <c r="G124" s="29">
        <f>'ВСР 2015'!H127</f>
        <v>0</v>
      </c>
    </row>
    <row r="125" spans="1:7" s="32" customFormat="1">
      <c r="A125" s="25" t="s">
        <v>44</v>
      </c>
      <c r="B125" s="26" t="s">
        <v>19</v>
      </c>
      <c r="C125" s="26" t="s">
        <v>14</v>
      </c>
      <c r="D125" s="26" t="s">
        <v>45</v>
      </c>
      <c r="E125" s="30"/>
      <c r="F125" s="30"/>
      <c r="G125" s="27">
        <f>G126+G128+G131+G133+G135</f>
        <v>52334.866999999998</v>
      </c>
    </row>
    <row r="126" spans="1:7" s="32" customFormat="1">
      <c r="A126" s="25" t="s">
        <v>46</v>
      </c>
      <c r="B126" s="26" t="s">
        <v>19</v>
      </c>
      <c r="C126" s="26" t="s">
        <v>14</v>
      </c>
      <c r="D126" s="26" t="s">
        <v>47</v>
      </c>
      <c r="E126" s="30"/>
      <c r="F126" s="30"/>
      <c r="G126" s="27">
        <f>G127</f>
        <v>22976.073</v>
      </c>
    </row>
    <row r="127" spans="1:7" s="32" customFormat="1" ht="30">
      <c r="A127" s="28" t="s">
        <v>136</v>
      </c>
      <c r="B127" s="26" t="s">
        <v>19</v>
      </c>
      <c r="C127" s="26" t="s">
        <v>14</v>
      </c>
      <c r="D127" s="26" t="s">
        <v>47</v>
      </c>
      <c r="E127" s="30" t="s">
        <v>131</v>
      </c>
      <c r="F127" s="30"/>
      <c r="G127" s="27">
        <f>'ВСР 2015'!H130</f>
        <v>22976.073</v>
      </c>
    </row>
    <row r="128" spans="1:7" s="32" customFormat="1" ht="45">
      <c r="A128" s="28" t="s">
        <v>64</v>
      </c>
      <c r="B128" s="26" t="s">
        <v>19</v>
      </c>
      <c r="C128" s="26" t="s">
        <v>14</v>
      </c>
      <c r="D128" s="26" t="s">
        <v>48</v>
      </c>
      <c r="E128" s="30"/>
      <c r="F128" s="30"/>
      <c r="G128" s="27">
        <f>G129+G130</f>
        <v>11076.944</v>
      </c>
    </row>
    <row r="129" spans="1:7" s="32" customFormat="1" ht="30">
      <c r="A129" s="28" t="s">
        <v>136</v>
      </c>
      <c r="B129" s="26" t="s">
        <v>19</v>
      </c>
      <c r="C129" s="26" t="s">
        <v>14</v>
      </c>
      <c r="D129" s="26" t="s">
        <v>48</v>
      </c>
      <c r="E129" s="30" t="s">
        <v>131</v>
      </c>
      <c r="F129" s="30"/>
      <c r="G129" s="27">
        <f>'ВСР 2015'!H132</f>
        <v>11076.944</v>
      </c>
    </row>
    <row r="130" spans="1:7" s="32" customFormat="1" hidden="1">
      <c r="A130" s="28" t="str">
        <f>'ВСР 2015'!A140</f>
        <v>Иные бюджетные ассигнования</v>
      </c>
      <c r="B130" s="26" t="s">
        <v>19</v>
      </c>
      <c r="C130" s="26" t="s">
        <v>14</v>
      </c>
      <c r="D130" s="26" t="s">
        <v>48</v>
      </c>
      <c r="E130" s="30" t="s">
        <v>132</v>
      </c>
      <c r="F130" s="30"/>
      <c r="G130" s="27">
        <f>'ВСР 2015'!H133</f>
        <v>0</v>
      </c>
    </row>
    <row r="131" spans="1:7" s="32" customFormat="1">
      <c r="A131" s="25" t="s">
        <v>49</v>
      </c>
      <c r="B131" s="30" t="s">
        <v>19</v>
      </c>
      <c r="C131" s="30" t="s">
        <v>14</v>
      </c>
      <c r="D131" s="26" t="s">
        <v>50</v>
      </c>
      <c r="E131" s="30"/>
      <c r="F131" s="30"/>
      <c r="G131" s="27">
        <f>G132</f>
        <v>7030.2749999999996</v>
      </c>
    </row>
    <row r="132" spans="1:7" s="32" customFormat="1" ht="30">
      <c r="A132" s="28" t="s">
        <v>136</v>
      </c>
      <c r="B132" s="26" t="s">
        <v>19</v>
      </c>
      <c r="C132" s="26" t="s">
        <v>14</v>
      </c>
      <c r="D132" s="26" t="s">
        <v>50</v>
      </c>
      <c r="E132" s="30" t="s">
        <v>131</v>
      </c>
      <c r="F132" s="30"/>
      <c r="G132" s="27">
        <f>'ВСР 2015'!H135</f>
        <v>7030.2749999999996</v>
      </c>
    </row>
    <row r="133" spans="1:7" s="32" customFormat="1">
      <c r="A133" s="25" t="s">
        <v>51</v>
      </c>
      <c r="B133" s="30" t="s">
        <v>19</v>
      </c>
      <c r="C133" s="30" t="s">
        <v>14</v>
      </c>
      <c r="D133" s="26" t="s">
        <v>52</v>
      </c>
      <c r="E133" s="30"/>
      <c r="F133" s="30"/>
      <c r="G133" s="27">
        <f>G134</f>
        <v>147</v>
      </c>
    </row>
    <row r="134" spans="1:7" s="32" customFormat="1" ht="30">
      <c r="A134" s="28" t="s">
        <v>136</v>
      </c>
      <c r="B134" s="30" t="s">
        <v>19</v>
      </c>
      <c r="C134" s="30" t="s">
        <v>14</v>
      </c>
      <c r="D134" s="26" t="s">
        <v>52</v>
      </c>
      <c r="E134" s="30" t="s">
        <v>131</v>
      </c>
      <c r="F134" s="30"/>
      <c r="G134" s="27">
        <f>'ВСР 2015'!H137</f>
        <v>147</v>
      </c>
    </row>
    <row r="135" spans="1:7" s="32" customFormat="1" ht="30">
      <c r="A135" s="28" t="s">
        <v>53</v>
      </c>
      <c r="B135" s="30" t="s">
        <v>19</v>
      </c>
      <c r="C135" s="30" t="s">
        <v>14</v>
      </c>
      <c r="D135" s="26" t="s">
        <v>54</v>
      </c>
      <c r="E135" s="30"/>
      <c r="F135" s="30"/>
      <c r="G135" s="27">
        <f>G136+G137</f>
        <v>11104.575000000001</v>
      </c>
    </row>
    <row r="136" spans="1:7" s="32" customFormat="1" ht="30">
      <c r="A136" s="28" t="s">
        <v>136</v>
      </c>
      <c r="B136" s="30" t="s">
        <v>19</v>
      </c>
      <c r="C136" s="30" t="s">
        <v>14</v>
      </c>
      <c r="D136" s="34">
        <v>6000500</v>
      </c>
      <c r="E136" s="34">
        <v>200</v>
      </c>
      <c r="F136" s="34"/>
      <c r="G136" s="27">
        <f>'ВСР 2015'!H139</f>
        <v>11104.575000000001</v>
      </c>
    </row>
    <row r="137" spans="1:7" s="32" customFormat="1" hidden="1">
      <c r="A137" s="28" t="s">
        <v>133</v>
      </c>
      <c r="B137" s="30" t="s">
        <v>19</v>
      </c>
      <c r="C137" s="30" t="s">
        <v>14</v>
      </c>
      <c r="D137" s="34">
        <v>6000500</v>
      </c>
      <c r="E137" s="34">
        <v>800</v>
      </c>
      <c r="F137" s="34"/>
      <c r="G137" s="27">
        <f>'ВСР 2015'!H147</f>
        <v>0</v>
      </c>
    </row>
    <row r="138" spans="1:7" s="32" customFormat="1" hidden="1">
      <c r="A138" s="25" t="s">
        <v>104</v>
      </c>
      <c r="B138" s="26" t="s">
        <v>19</v>
      </c>
      <c r="C138" s="26" t="s">
        <v>19</v>
      </c>
      <c r="D138" s="26"/>
      <c r="E138" s="26"/>
      <c r="F138" s="26"/>
      <c r="G138" s="27">
        <f>G139</f>
        <v>0</v>
      </c>
    </row>
    <row r="139" spans="1:7" s="32" customFormat="1" ht="30" hidden="1">
      <c r="A139" s="28" t="s">
        <v>88</v>
      </c>
      <c r="B139" s="26" t="s">
        <v>19</v>
      </c>
      <c r="C139" s="26" t="s">
        <v>19</v>
      </c>
      <c r="D139" s="26" t="s">
        <v>84</v>
      </c>
      <c r="E139" s="26"/>
      <c r="F139" s="26"/>
      <c r="G139" s="29">
        <f>G140</f>
        <v>0</v>
      </c>
    </row>
    <row r="140" spans="1:7" s="32" customFormat="1" hidden="1">
      <c r="A140" s="28" t="s">
        <v>113</v>
      </c>
      <c r="B140" s="26" t="s">
        <v>19</v>
      </c>
      <c r="C140" s="26" t="s">
        <v>19</v>
      </c>
      <c r="D140" s="26" t="s">
        <v>112</v>
      </c>
      <c r="E140" s="26"/>
      <c r="F140" s="26"/>
      <c r="G140" s="29">
        <f>G141+G142+G143+G144</f>
        <v>0</v>
      </c>
    </row>
    <row r="141" spans="1:7" s="32" customFormat="1" ht="30" hidden="1">
      <c r="A141" s="28" t="s">
        <v>136</v>
      </c>
      <c r="B141" s="26" t="s">
        <v>19</v>
      </c>
      <c r="C141" s="26" t="s">
        <v>19</v>
      </c>
      <c r="D141" s="26" t="s">
        <v>112</v>
      </c>
      <c r="E141" s="26" t="s">
        <v>131</v>
      </c>
      <c r="F141" s="26"/>
      <c r="G141" s="29">
        <f>'ВСР 2015'!H144</f>
        <v>0</v>
      </c>
    </row>
    <row r="142" spans="1:7" s="32" customFormat="1" ht="30" hidden="1">
      <c r="A142" s="28" t="s">
        <v>139</v>
      </c>
      <c r="B142" s="26" t="s">
        <v>19</v>
      </c>
      <c r="C142" s="26" t="s">
        <v>19</v>
      </c>
      <c r="D142" s="26" t="s">
        <v>112</v>
      </c>
      <c r="E142" s="26" t="s">
        <v>138</v>
      </c>
      <c r="F142" s="26"/>
      <c r="G142" s="29">
        <f>'ВСР 2015'!H145</f>
        <v>0</v>
      </c>
    </row>
    <row r="143" spans="1:7" s="32" customFormat="1" ht="30" hidden="1">
      <c r="A143" s="28" t="s">
        <v>147</v>
      </c>
      <c r="B143" s="26" t="s">
        <v>19</v>
      </c>
      <c r="C143" s="26" t="s">
        <v>19</v>
      </c>
      <c r="D143" s="26" t="s">
        <v>112</v>
      </c>
      <c r="E143" s="26" t="s">
        <v>140</v>
      </c>
      <c r="F143" s="26"/>
      <c r="G143" s="29">
        <f>'ВСР 2015'!H146</f>
        <v>0</v>
      </c>
    </row>
    <row r="144" spans="1:7" s="32" customFormat="1" hidden="1">
      <c r="A144" s="28" t="s">
        <v>133</v>
      </c>
      <c r="B144" s="26" t="s">
        <v>19</v>
      </c>
      <c r="C144" s="26" t="s">
        <v>19</v>
      </c>
      <c r="D144" s="26" t="s">
        <v>112</v>
      </c>
      <c r="E144" s="26" t="s">
        <v>132</v>
      </c>
      <c r="F144" s="26"/>
      <c r="G144" s="29">
        <f>'ВСР 2015'!H147</f>
        <v>0</v>
      </c>
    </row>
    <row r="145" spans="1:7" s="32" customFormat="1" hidden="1">
      <c r="A145" s="28" t="s">
        <v>27</v>
      </c>
      <c r="B145" s="26" t="s">
        <v>19</v>
      </c>
      <c r="C145" s="26"/>
      <c r="D145" s="26"/>
      <c r="E145" s="26"/>
      <c r="F145" s="26" t="s">
        <v>55</v>
      </c>
      <c r="G145" s="27">
        <f>G146+G152+G157</f>
        <v>0</v>
      </c>
    </row>
    <row r="146" spans="1:7" s="84" customFormat="1" hidden="1">
      <c r="A146" s="25" t="s">
        <v>28</v>
      </c>
      <c r="B146" s="26" t="s">
        <v>19</v>
      </c>
      <c r="C146" s="26" t="s">
        <v>8</v>
      </c>
      <c r="D146" s="23"/>
      <c r="E146" s="23"/>
      <c r="F146" s="26" t="s">
        <v>55</v>
      </c>
      <c r="G146" s="27">
        <f>G147</f>
        <v>0</v>
      </c>
    </row>
    <row r="147" spans="1:7" s="84" customFormat="1" hidden="1">
      <c r="A147" s="28" t="s">
        <v>148</v>
      </c>
      <c r="B147" s="26" t="s">
        <v>19</v>
      </c>
      <c r="C147" s="26" t="s">
        <v>8</v>
      </c>
      <c r="D147" s="26" t="s">
        <v>119</v>
      </c>
      <c r="E147" s="26"/>
      <c r="F147" s="26" t="s">
        <v>55</v>
      </c>
      <c r="G147" s="27">
        <f>G148</f>
        <v>0</v>
      </c>
    </row>
    <row r="148" spans="1:7" s="84" customFormat="1" hidden="1">
      <c r="A148" s="31" t="s">
        <v>86</v>
      </c>
      <c r="B148" s="26" t="s">
        <v>19</v>
      </c>
      <c r="C148" s="26" t="s">
        <v>8</v>
      </c>
      <c r="D148" s="26" t="s">
        <v>87</v>
      </c>
      <c r="E148" s="26"/>
      <c r="F148" s="26" t="s">
        <v>55</v>
      </c>
      <c r="G148" s="27">
        <f>G149+G150+G151</f>
        <v>0</v>
      </c>
    </row>
    <row r="149" spans="1:7" s="84" customFormat="1" ht="30" hidden="1">
      <c r="A149" s="28" t="s">
        <v>136</v>
      </c>
      <c r="B149" s="26" t="s">
        <v>19</v>
      </c>
      <c r="C149" s="26" t="s">
        <v>8</v>
      </c>
      <c r="D149" s="26" t="s">
        <v>87</v>
      </c>
      <c r="E149" s="26" t="s">
        <v>131</v>
      </c>
      <c r="F149" s="26" t="s">
        <v>55</v>
      </c>
      <c r="G149" s="27">
        <f>'ВСР 2015'!H152</f>
        <v>0</v>
      </c>
    </row>
    <row r="150" spans="1:7" s="84" customFormat="1" ht="30" hidden="1">
      <c r="A150" s="28" t="s">
        <v>139</v>
      </c>
      <c r="B150" s="26" t="s">
        <v>19</v>
      </c>
      <c r="C150" s="26" t="s">
        <v>8</v>
      </c>
      <c r="D150" s="26" t="s">
        <v>87</v>
      </c>
      <c r="E150" s="26" t="s">
        <v>138</v>
      </c>
      <c r="F150" s="26" t="s">
        <v>55</v>
      </c>
      <c r="G150" s="27">
        <f>'ВСР 2015'!H153</f>
        <v>0</v>
      </c>
    </row>
    <row r="151" spans="1:7" s="84" customFormat="1" hidden="1">
      <c r="A151" s="28" t="s">
        <v>133</v>
      </c>
      <c r="B151" s="26" t="s">
        <v>19</v>
      </c>
      <c r="C151" s="26" t="s">
        <v>8</v>
      </c>
      <c r="D151" s="26" t="s">
        <v>87</v>
      </c>
      <c r="E151" s="26" t="s">
        <v>132</v>
      </c>
      <c r="F151" s="26" t="s">
        <v>55</v>
      </c>
      <c r="G151" s="27">
        <f>'ВСР 2015'!H154</f>
        <v>0</v>
      </c>
    </row>
    <row r="152" spans="1:7" s="84" customFormat="1" hidden="1">
      <c r="A152" s="25" t="s">
        <v>29</v>
      </c>
      <c r="B152" s="26" t="s">
        <v>19</v>
      </c>
      <c r="C152" s="26" t="s">
        <v>9</v>
      </c>
      <c r="D152" s="26"/>
      <c r="E152" s="23"/>
      <c r="F152" s="26"/>
      <c r="G152" s="27">
        <f>G153</f>
        <v>0</v>
      </c>
    </row>
    <row r="153" spans="1:7" s="32" customFormat="1" hidden="1">
      <c r="A153" s="25" t="s">
        <v>30</v>
      </c>
      <c r="B153" s="26" t="s">
        <v>19</v>
      </c>
      <c r="C153" s="26" t="s">
        <v>9</v>
      </c>
      <c r="D153" s="26" t="s">
        <v>31</v>
      </c>
      <c r="E153" s="26"/>
      <c r="F153" s="26" t="s">
        <v>55</v>
      </c>
      <c r="G153" s="27">
        <f>G154</f>
        <v>0</v>
      </c>
    </row>
    <row r="154" spans="1:7" s="32" customFormat="1" hidden="1">
      <c r="A154" s="25" t="s">
        <v>32</v>
      </c>
      <c r="B154" s="26" t="s">
        <v>19</v>
      </c>
      <c r="C154" s="26" t="s">
        <v>9</v>
      </c>
      <c r="D154" s="26" t="s">
        <v>33</v>
      </c>
      <c r="E154" s="26"/>
      <c r="F154" s="26" t="s">
        <v>55</v>
      </c>
      <c r="G154" s="27">
        <f>G155+G156</f>
        <v>0</v>
      </c>
    </row>
    <row r="155" spans="1:7" s="32" customFormat="1" ht="30" hidden="1">
      <c r="A155" s="28" t="s">
        <v>136</v>
      </c>
      <c r="B155" s="26" t="s">
        <v>19</v>
      </c>
      <c r="C155" s="26" t="s">
        <v>9</v>
      </c>
      <c r="D155" s="26" t="s">
        <v>33</v>
      </c>
      <c r="E155" s="26" t="s">
        <v>131</v>
      </c>
      <c r="F155" s="26" t="s">
        <v>55</v>
      </c>
      <c r="G155" s="27">
        <f>'ВСР 2015'!H158</f>
        <v>0</v>
      </c>
    </row>
    <row r="156" spans="1:7" s="32" customFormat="1" hidden="1">
      <c r="A156" s="28" t="s">
        <v>133</v>
      </c>
      <c r="B156" s="26" t="s">
        <v>19</v>
      </c>
      <c r="C156" s="26" t="s">
        <v>9</v>
      </c>
      <c r="D156" s="26" t="s">
        <v>33</v>
      </c>
      <c r="E156" s="26" t="s">
        <v>132</v>
      </c>
      <c r="F156" s="26" t="s">
        <v>55</v>
      </c>
      <c r="G156" s="27">
        <f>'ВСР 2015'!H159</f>
        <v>0</v>
      </c>
    </row>
    <row r="157" spans="1:7" s="32" customFormat="1" hidden="1">
      <c r="A157" s="25" t="s">
        <v>44</v>
      </c>
      <c r="B157" s="30" t="s">
        <v>19</v>
      </c>
      <c r="C157" s="30" t="s">
        <v>14</v>
      </c>
      <c r="D157" s="26"/>
      <c r="E157" s="34"/>
      <c r="F157" s="26" t="s">
        <v>55</v>
      </c>
      <c r="G157" s="27">
        <f>G158</f>
        <v>0</v>
      </c>
    </row>
    <row r="158" spans="1:7" s="32" customFormat="1" hidden="1">
      <c r="A158" s="25" t="s">
        <v>44</v>
      </c>
      <c r="B158" s="26" t="s">
        <v>19</v>
      </c>
      <c r="C158" s="26" t="s">
        <v>14</v>
      </c>
      <c r="D158" s="26" t="s">
        <v>45</v>
      </c>
      <c r="E158" s="30"/>
      <c r="F158" s="26" t="s">
        <v>55</v>
      </c>
      <c r="G158" s="27">
        <f>G159+G161</f>
        <v>0</v>
      </c>
    </row>
    <row r="159" spans="1:7" s="32" customFormat="1" hidden="1">
      <c r="A159" s="25" t="s">
        <v>46</v>
      </c>
      <c r="B159" s="26" t="s">
        <v>19</v>
      </c>
      <c r="C159" s="26" t="s">
        <v>14</v>
      </c>
      <c r="D159" s="26" t="s">
        <v>47</v>
      </c>
      <c r="E159" s="30"/>
      <c r="F159" s="26" t="s">
        <v>55</v>
      </c>
      <c r="G159" s="27">
        <f>G160</f>
        <v>0</v>
      </c>
    </row>
    <row r="160" spans="1:7" s="32" customFormat="1" ht="30" hidden="1">
      <c r="A160" s="28" t="s">
        <v>136</v>
      </c>
      <c r="B160" s="26" t="s">
        <v>19</v>
      </c>
      <c r="C160" s="26" t="s">
        <v>14</v>
      </c>
      <c r="D160" s="26" t="s">
        <v>47</v>
      </c>
      <c r="E160" s="30" t="s">
        <v>131</v>
      </c>
      <c r="F160" s="26" t="s">
        <v>55</v>
      </c>
      <c r="G160" s="27">
        <f>'ВСР 2015'!H163</f>
        <v>0</v>
      </c>
    </row>
    <row r="161" spans="1:7" s="32" customFormat="1" ht="30" hidden="1">
      <c r="A161" s="28" t="s">
        <v>53</v>
      </c>
      <c r="B161" s="30" t="s">
        <v>19</v>
      </c>
      <c r="C161" s="30" t="s">
        <v>14</v>
      </c>
      <c r="D161" s="26" t="s">
        <v>54</v>
      </c>
      <c r="E161" s="30"/>
      <c r="F161" s="26" t="s">
        <v>55</v>
      </c>
      <c r="G161" s="27">
        <f>G162+G163</f>
        <v>0</v>
      </c>
    </row>
    <row r="162" spans="1:7" s="32" customFormat="1" ht="30" hidden="1">
      <c r="A162" s="28" t="s">
        <v>136</v>
      </c>
      <c r="B162" s="30" t="s">
        <v>19</v>
      </c>
      <c r="C162" s="30" t="s">
        <v>14</v>
      </c>
      <c r="D162" s="34">
        <v>6000500</v>
      </c>
      <c r="E162" s="34">
        <v>200</v>
      </c>
      <c r="F162" s="26" t="s">
        <v>55</v>
      </c>
      <c r="G162" s="27">
        <f>'ВСР 2015'!H165</f>
        <v>0</v>
      </c>
    </row>
    <row r="163" spans="1:7" s="32" customFormat="1" hidden="1">
      <c r="A163" s="28" t="s">
        <v>133</v>
      </c>
      <c r="B163" s="30" t="s">
        <v>19</v>
      </c>
      <c r="C163" s="30" t="s">
        <v>14</v>
      </c>
      <c r="D163" s="34">
        <v>6000500</v>
      </c>
      <c r="E163" s="34">
        <v>800</v>
      </c>
      <c r="F163" s="26" t="s">
        <v>55</v>
      </c>
      <c r="G163" s="27">
        <f>'ВСР 2015'!H166</f>
        <v>0</v>
      </c>
    </row>
    <row r="164" spans="1:7" s="32" customFormat="1">
      <c r="A164" s="33" t="s">
        <v>76</v>
      </c>
      <c r="B164" s="23" t="s">
        <v>77</v>
      </c>
      <c r="C164" s="23"/>
      <c r="D164" s="23"/>
      <c r="E164" s="23"/>
      <c r="F164" s="34"/>
      <c r="G164" s="24">
        <f>G165</f>
        <v>1000</v>
      </c>
    </row>
    <row r="165" spans="1:7" s="32" customFormat="1" ht="30">
      <c r="A165" s="28" t="s">
        <v>78</v>
      </c>
      <c r="B165" s="26" t="s">
        <v>77</v>
      </c>
      <c r="C165" s="26" t="s">
        <v>14</v>
      </c>
      <c r="D165" s="26"/>
      <c r="E165" s="26"/>
      <c r="F165" s="34"/>
      <c r="G165" s="27">
        <f>G166</f>
        <v>1000</v>
      </c>
    </row>
    <row r="166" spans="1:7" s="32" customFormat="1">
      <c r="A166" s="28" t="s">
        <v>79</v>
      </c>
      <c r="B166" s="26" t="s">
        <v>77</v>
      </c>
      <c r="C166" s="26" t="s">
        <v>14</v>
      </c>
      <c r="D166" s="26" t="s">
        <v>80</v>
      </c>
      <c r="E166" s="26"/>
      <c r="F166" s="34"/>
      <c r="G166" s="27">
        <f>G167</f>
        <v>1000</v>
      </c>
    </row>
    <row r="167" spans="1:7" s="32" customFormat="1" ht="31.5">
      <c r="A167" s="64" t="s">
        <v>81</v>
      </c>
      <c r="B167" s="26" t="s">
        <v>77</v>
      </c>
      <c r="C167" s="26" t="s">
        <v>14</v>
      </c>
      <c r="D167" s="26" t="s">
        <v>82</v>
      </c>
      <c r="E167" s="26"/>
      <c r="F167" s="34"/>
      <c r="G167" s="27">
        <f>G168</f>
        <v>1000</v>
      </c>
    </row>
    <row r="168" spans="1:7" s="32" customFormat="1" ht="30">
      <c r="A168" s="28" t="s">
        <v>136</v>
      </c>
      <c r="B168" s="26" t="s">
        <v>77</v>
      </c>
      <c r="C168" s="26" t="s">
        <v>14</v>
      </c>
      <c r="D168" s="26" t="s">
        <v>82</v>
      </c>
      <c r="E168" s="26" t="s">
        <v>131</v>
      </c>
      <c r="F168" s="34"/>
      <c r="G168" s="27">
        <f>'ВСР 2015'!H171</f>
        <v>1000</v>
      </c>
    </row>
    <row r="169" spans="1:7" s="32" customFormat="1" hidden="1">
      <c r="A169" s="33" t="s">
        <v>92</v>
      </c>
      <c r="B169" s="36" t="s">
        <v>94</v>
      </c>
      <c r="C169" s="36"/>
      <c r="D169" s="48"/>
      <c r="E169" s="48"/>
      <c r="F169" s="48"/>
      <c r="G169" s="52">
        <f>G170</f>
        <v>0</v>
      </c>
    </row>
    <row r="170" spans="1:7" s="32" customFormat="1" ht="30" hidden="1">
      <c r="A170" s="28" t="s">
        <v>93</v>
      </c>
      <c r="B170" s="30" t="s">
        <v>94</v>
      </c>
      <c r="C170" s="30" t="s">
        <v>19</v>
      </c>
      <c r="D170" s="34"/>
      <c r="E170" s="34"/>
      <c r="F170" s="34"/>
      <c r="G170" s="53">
        <f>G171</f>
        <v>0</v>
      </c>
    </row>
    <row r="171" spans="1:7" s="32" customFormat="1" ht="45" hidden="1">
      <c r="A171" s="28" t="s">
        <v>154</v>
      </c>
      <c r="B171" s="30" t="s">
        <v>94</v>
      </c>
      <c r="C171" s="30" t="s">
        <v>19</v>
      </c>
      <c r="D171" s="34">
        <v>5229910</v>
      </c>
      <c r="E171" s="34"/>
      <c r="F171" s="34"/>
      <c r="G171" s="53">
        <f>G172</f>
        <v>0</v>
      </c>
    </row>
    <row r="172" spans="1:7" s="32" customFormat="1" ht="30" hidden="1">
      <c r="A172" s="28" t="s">
        <v>136</v>
      </c>
      <c r="B172" s="30" t="s">
        <v>94</v>
      </c>
      <c r="C172" s="30" t="s">
        <v>19</v>
      </c>
      <c r="D172" s="34">
        <v>5229910</v>
      </c>
      <c r="E172" s="26" t="s">
        <v>131</v>
      </c>
      <c r="F172" s="34"/>
      <c r="G172" s="53">
        <f>'ВСР 2015'!H175</f>
        <v>0</v>
      </c>
    </row>
    <row r="173" spans="1:7" s="84" customFormat="1" ht="14.25">
      <c r="A173" s="22" t="s">
        <v>34</v>
      </c>
      <c r="B173" s="23" t="s">
        <v>35</v>
      </c>
      <c r="C173" s="23"/>
      <c r="D173" s="23"/>
      <c r="E173" s="23"/>
      <c r="F173" s="23"/>
      <c r="G173" s="24">
        <f>G174</f>
        <v>67283.360000000001</v>
      </c>
    </row>
    <row r="174" spans="1:7" s="32" customFormat="1">
      <c r="A174" s="25" t="s">
        <v>36</v>
      </c>
      <c r="B174" s="26" t="s">
        <v>35</v>
      </c>
      <c r="C174" s="26" t="s">
        <v>8</v>
      </c>
      <c r="D174" s="26"/>
      <c r="E174" s="26"/>
      <c r="F174" s="26"/>
      <c r="G174" s="27">
        <f>G175+G178</f>
        <v>67283.360000000001</v>
      </c>
    </row>
    <row r="175" spans="1:7" s="32" customFormat="1" ht="30" hidden="1">
      <c r="A175" s="28" t="s">
        <v>149</v>
      </c>
      <c r="B175" s="26" t="s">
        <v>35</v>
      </c>
      <c r="C175" s="26" t="s">
        <v>8</v>
      </c>
      <c r="D175" s="26" t="s">
        <v>121</v>
      </c>
      <c r="E175" s="26"/>
      <c r="F175" s="26"/>
      <c r="G175" s="27">
        <f>G176</f>
        <v>0</v>
      </c>
    </row>
    <row r="176" spans="1:7" s="32" customFormat="1" hidden="1">
      <c r="A176" s="28" t="s">
        <v>122</v>
      </c>
      <c r="B176" s="26" t="s">
        <v>35</v>
      </c>
      <c r="C176" s="26" t="s">
        <v>8</v>
      </c>
      <c r="D176" s="26" t="s">
        <v>123</v>
      </c>
      <c r="E176" s="26"/>
      <c r="F176" s="26"/>
      <c r="G176" s="27">
        <f>G177</f>
        <v>0</v>
      </c>
    </row>
    <row r="177" spans="1:7" s="32" customFormat="1" ht="30" hidden="1">
      <c r="A177" s="28" t="s">
        <v>136</v>
      </c>
      <c r="B177" s="26" t="s">
        <v>35</v>
      </c>
      <c r="C177" s="26" t="s">
        <v>8</v>
      </c>
      <c r="D177" s="26" t="s">
        <v>123</v>
      </c>
      <c r="E177" s="26" t="s">
        <v>131</v>
      </c>
      <c r="F177" s="26"/>
      <c r="G177" s="27">
        <f>'ВСР 2015'!H180</f>
        <v>0</v>
      </c>
    </row>
    <row r="178" spans="1:7" s="85" customFormat="1">
      <c r="A178" s="28" t="s">
        <v>100</v>
      </c>
      <c r="B178" s="26" t="s">
        <v>35</v>
      </c>
      <c r="C178" s="26" t="s">
        <v>8</v>
      </c>
      <c r="D178" s="26" t="s">
        <v>124</v>
      </c>
      <c r="E178" s="26"/>
      <c r="F178" s="26"/>
      <c r="G178" s="27">
        <f>G179</f>
        <v>67283.360000000001</v>
      </c>
    </row>
    <row r="179" spans="1:7" s="85" customFormat="1" ht="60">
      <c r="A179" s="28" t="s">
        <v>143</v>
      </c>
      <c r="B179" s="26" t="s">
        <v>35</v>
      </c>
      <c r="C179" s="26" t="s">
        <v>8</v>
      </c>
      <c r="D179" s="26" t="s">
        <v>65</v>
      </c>
      <c r="E179" s="26"/>
      <c r="F179" s="26"/>
      <c r="G179" s="27">
        <f>G180</f>
        <v>67283.360000000001</v>
      </c>
    </row>
    <row r="180" spans="1:7" s="32" customFormat="1">
      <c r="A180" s="28" t="s">
        <v>100</v>
      </c>
      <c r="B180" s="26" t="s">
        <v>35</v>
      </c>
      <c r="C180" s="26" t="s">
        <v>8</v>
      </c>
      <c r="D180" s="26" t="s">
        <v>65</v>
      </c>
      <c r="E180" s="26" t="s">
        <v>12</v>
      </c>
      <c r="F180" s="26"/>
      <c r="G180" s="27">
        <f>'ВСР 2015'!H183</f>
        <v>67283.360000000001</v>
      </c>
    </row>
    <row r="181" spans="1:7" s="32" customFormat="1">
      <c r="A181" s="33" t="s">
        <v>37</v>
      </c>
      <c r="B181" s="23" t="s">
        <v>38</v>
      </c>
      <c r="C181" s="26"/>
      <c r="D181" s="26"/>
      <c r="E181" s="26"/>
      <c r="F181" s="26"/>
      <c r="G181" s="24">
        <f>G186+G182</f>
        <v>349.90199999999999</v>
      </c>
    </row>
    <row r="182" spans="1:7" s="32" customFormat="1" hidden="1">
      <c r="A182" s="25" t="str">
        <f>'ВСР 2015'!A185</f>
        <v>Пенсионное обеспечение</v>
      </c>
      <c r="B182" s="30" t="str">
        <f>'ВСР 2015'!C185</f>
        <v>10</v>
      </c>
      <c r="C182" s="30" t="str">
        <f>'ВСР 2015'!D185</f>
        <v>01</v>
      </c>
      <c r="D182" s="30"/>
      <c r="E182" s="30"/>
      <c r="F182" s="30"/>
      <c r="G182" s="29">
        <f>'ВСР 2015'!H185</f>
        <v>0</v>
      </c>
    </row>
    <row r="183" spans="1:7" s="32" customFormat="1" hidden="1">
      <c r="A183" s="25" t="str">
        <f>'ВСР 2015'!A186</f>
        <v>Доплаты к пенсиям, дополнительное пенсион-ное обеспечение</v>
      </c>
      <c r="B183" s="30" t="str">
        <f>'ВСР 2015'!C186</f>
        <v>10</v>
      </c>
      <c r="C183" s="30" t="str">
        <f>'ВСР 2015'!D186</f>
        <v>01</v>
      </c>
      <c r="D183" s="30" t="str">
        <f>'ВСР 2015'!E186</f>
        <v>4910000</v>
      </c>
      <c r="E183" s="30"/>
      <c r="F183" s="30"/>
      <c r="G183" s="29">
        <f>'ВСР 2015'!H186</f>
        <v>0</v>
      </c>
    </row>
    <row r="184" spans="1:7" s="32" customFormat="1" ht="30" hidden="1">
      <c r="A184" s="25" t="str">
        <f>'ВСР 2015'!A187</f>
        <v>Доплаты к пенсиям государственных служа-щих Республики Татарстан</v>
      </c>
      <c r="B184" s="30" t="str">
        <f>'ВСР 2015'!C187</f>
        <v>10</v>
      </c>
      <c r="C184" s="30" t="str">
        <f>'ВСР 2015'!D187</f>
        <v>01</v>
      </c>
      <c r="D184" s="30" t="str">
        <f>'ВСР 2015'!E187</f>
        <v>4910100</v>
      </c>
      <c r="E184" s="30"/>
      <c r="F184" s="30"/>
      <c r="G184" s="29">
        <f>'ВСР 2015'!H187</f>
        <v>0</v>
      </c>
    </row>
    <row r="185" spans="1:7" s="32" customFormat="1" hidden="1">
      <c r="A185" s="25" t="str">
        <f>'ВСР 2015'!A188</f>
        <v>Социальное обеспечение и иные выплаты населению</v>
      </c>
      <c r="B185" s="30" t="str">
        <f>'ВСР 2015'!C188</f>
        <v>10</v>
      </c>
      <c r="C185" s="30" t="str">
        <f>'ВСР 2015'!D188</f>
        <v>01</v>
      </c>
      <c r="D185" s="30" t="str">
        <f>'ВСР 2015'!E188</f>
        <v>4910100</v>
      </c>
      <c r="E185" s="30" t="str">
        <f>'ВСР 2015'!F188</f>
        <v>300</v>
      </c>
      <c r="F185" s="30"/>
      <c r="G185" s="29">
        <f>'ВСР 2015'!H188</f>
        <v>0</v>
      </c>
    </row>
    <row r="186" spans="1:7" s="32" customFormat="1">
      <c r="A186" s="25" t="s">
        <v>39</v>
      </c>
      <c r="B186" s="30" t="s">
        <v>38</v>
      </c>
      <c r="C186" s="30" t="s">
        <v>14</v>
      </c>
      <c r="D186" s="30"/>
      <c r="E186" s="30"/>
      <c r="F186" s="30"/>
      <c r="G186" s="29">
        <f>G187+G190</f>
        <v>349.90199999999999</v>
      </c>
    </row>
    <row r="187" spans="1:7" s="32" customFormat="1" hidden="1">
      <c r="A187" s="25" t="s">
        <v>95</v>
      </c>
      <c r="B187" s="30">
        <v>10</v>
      </c>
      <c r="C187" s="30" t="s">
        <v>14</v>
      </c>
      <c r="D187" s="46">
        <v>5050000</v>
      </c>
      <c r="E187" s="46"/>
      <c r="F187" s="46"/>
      <c r="G187" s="29">
        <f>G188</f>
        <v>0</v>
      </c>
    </row>
    <row r="188" spans="1:7" s="32" customFormat="1" hidden="1">
      <c r="A188" s="25" t="s">
        <v>152</v>
      </c>
      <c r="B188" s="30">
        <v>10</v>
      </c>
      <c r="C188" s="30" t="s">
        <v>14</v>
      </c>
      <c r="D188" s="46">
        <v>5058500</v>
      </c>
      <c r="E188" s="30"/>
      <c r="F188" s="46"/>
      <c r="G188" s="29">
        <f>G189</f>
        <v>0</v>
      </c>
    </row>
    <row r="189" spans="1:7" s="32" customFormat="1" hidden="1">
      <c r="A189" s="25" t="s">
        <v>153</v>
      </c>
      <c r="B189" s="30">
        <v>10</v>
      </c>
      <c r="C189" s="30" t="s">
        <v>14</v>
      </c>
      <c r="D189" s="46">
        <v>5058500</v>
      </c>
      <c r="E189" s="30" t="s">
        <v>137</v>
      </c>
      <c r="F189" s="46"/>
      <c r="G189" s="54">
        <f>'ВСР 2015'!H192</f>
        <v>0</v>
      </c>
    </row>
    <row r="190" spans="1:7" s="32" customFormat="1" ht="30">
      <c r="A190" s="28" t="s">
        <v>40</v>
      </c>
      <c r="B190" s="26" t="s">
        <v>38</v>
      </c>
      <c r="C190" s="26" t="s">
        <v>14</v>
      </c>
      <c r="D190" s="26" t="s">
        <v>41</v>
      </c>
      <c r="E190" s="26"/>
      <c r="F190" s="26"/>
      <c r="G190" s="27">
        <f>G191</f>
        <v>349.90199999999999</v>
      </c>
    </row>
    <row r="191" spans="1:7" s="32" customFormat="1">
      <c r="A191" s="28" t="s">
        <v>42</v>
      </c>
      <c r="B191" s="26" t="s">
        <v>38</v>
      </c>
      <c r="C191" s="26" t="s">
        <v>14</v>
      </c>
      <c r="D191" s="26" t="s">
        <v>43</v>
      </c>
      <c r="E191" s="26"/>
      <c r="F191" s="26"/>
      <c r="G191" s="27">
        <f>G192+G193</f>
        <v>349.90199999999999</v>
      </c>
    </row>
    <row r="192" spans="1:7" s="32" customFormat="1" ht="30" hidden="1">
      <c r="A192" s="28" t="s">
        <v>136</v>
      </c>
      <c r="B192" s="26" t="s">
        <v>38</v>
      </c>
      <c r="C192" s="26" t="s">
        <v>14</v>
      </c>
      <c r="D192" s="26" t="s">
        <v>43</v>
      </c>
      <c r="E192" s="26" t="s">
        <v>131</v>
      </c>
      <c r="F192" s="26"/>
      <c r="G192" s="27">
        <f>'ВСР 2015'!H195</f>
        <v>0</v>
      </c>
    </row>
    <row r="193" spans="1:7" s="32" customFormat="1">
      <c r="A193" s="25" t="s">
        <v>153</v>
      </c>
      <c r="B193" s="26" t="s">
        <v>38</v>
      </c>
      <c r="C193" s="26" t="s">
        <v>14</v>
      </c>
      <c r="D193" s="26" t="s">
        <v>43</v>
      </c>
      <c r="E193" s="26" t="s">
        <v>137</v>
      </c>
      <c r="F193" s="26"/>
      <c r="G193" s="27">
        <f>'ВСР 2015'!H196</f>
        <v>349.90199999999999</v>
      </c>
    </row>
    <row r="194" spans="1:7" s="32" customFormat="1">
      <c r="A194" s="33" t="s">
        <v>66</v>
      </c>
      <c r="B194" s="23" t="s">
        <v>57</v>
      </c>
      <c r="C194" s="26"/>
      <c r="D194" s="26"/>
      <c r="E194" s="26"/>
      <c r="F194" s="26"/>
      <c r="G194" s="24">
        <f>G195</f>
        <v>1316.4</v>
      </c>
    </row>
    <row r="195" spans="1:7" s="32" customFormat="1">
      <c r="A195" s="28" t="s">
        <v>89</v>
      </c>
      <c r="B195" s="26" t="s">
        <v>57</v>
      </c>
      <c r="C195" s="26" t="s">
        <v>9</v>
      </c>
      <c r="D195" s="26"/>
      <c r="E195" s="26"/>
      <c r="F195" s="26"/>
      <c r="G195" s="27">
        <f>G196+G198</f>
        <v>1316.4</v>
      </c>
    </row>
    <row r="196" spans="1:7" s="32" customFormat="1" hidden="1">
      <c r="A196" s="28" t="s">
        <v>151</v>
      </c>
      <c r="B196" s="26" t="s">
        <v>57</v>
      </c>
      <c r="C196" s="26" t="s">
        <v>9</v>
      </c>
      <c r="D196" s="26" t="s">
        <v>120</v>
      </c>
      <c r="E196" s="26"/>
      <c r="F196" s="26"/>
      <c r="G196" s="27">
        <f>G197</f>
        <v>0</v>
      </c>
    </row>
    <row r="197" spans="1:7" s="32" customFormat="1" ht="30" hidden="1">
      <c r="A197" s="28" t="s">
        <v>136</v>
      </c>
      <c r="B197" s="26" t="s">
        <v>57</v>
      </c>
      <c r="C197" s="26" t="s">
        <v>9</v>
      </c>
      <c r="D197" s="26" t="s">
        <v>120</v>
      </c>
      <c r="E197" s="26" t="s">
        <v>131</v>
      </c>
      <c r="F197" s="26"/>
      <c r="G197" s="27">
        <f>'ВСР 2015'!H200</f>
        <v>0</v>
      </c>
    </row>
    <row r="198" spans="1:7" s="32" customFormat="1">
      <c r="A198" s="28" t="s">
        <v>100</v>
      </c>
      <c r="B198" s="26" t="s">
        <v>57</v>
      </c>
      <c r="C198" s="26" t="s">
        <v>9</v>
      </c>
      <c r="D198" s="26" t="s">
        <v>124</v>
      </c>
      <c r="E198" s="26"/>
      <c r="F198" s="26"/>
      <c r="G198" s="27">
        <f>G199</f>
        <v>1316.4</v>
      </c>
    </row>
    <row r="199" spans="1:7" s="32" customFormat="1" ht="60">
      <c r="A199" s="28" t="s">
        <v>143</v>
      </c>
      <c r="B199" s="26" t="s">
        <v>57</v>
      </c>
      <c r="C199" s="26" t="s">
        <v>9</v>
      </c>
      <c r="D199" s="26" t="s">
        <v>65</v>
      </c>
      <c r="E199" s="26"/>
      <c r="F199" s="26"/>
      <c r="G199" s="27">
        <f>G200</f>
        <v>1316.4</v>
      </c>
    </row>
    <row r="200" spans="1:7" s="32" customFormat="1">
      <c r="A200" s="28" t="s">
        <v>100</v>
      </c>
      <c r="B200" s="26" t="s">
        <v>57</v>
      </c>
      <c r="C200" s="26" t="s">
        <v>9</v>
      </c>
      <c r="D200" s="26" t="s">
        <v>65</v>
      </c>
      <c r="E200" s="26" t="s">
        <v>12</v>
      </c>
      <c r="F200" s="26"/>
      <c r="G200" s="27">
        <f>'ВСР 2015'!H203</f>
        <v>1316.4</v>
      </c>
    </row>
    <row r="201" spans="1:7" s="32" customFormat="1">
      <c r="A201" s="33" t="s">
        <v>100</v>
      </c>
      <c r="B201" s="23" t="s">
        <v>26</v>
      </c>
      <c r="C201" s="26"/>
      <c r="D201" s="26"/>
      <c r="E201" s="26"/>
      <c r="F201" s="26"/>
      <c r="G201" s="24">
        <f>G202</f>
        <v>98138.850999999995</v>
      </c>
    </row>
    <row r="202" spans="1:7" s="32" customFormat="1">
      <c r="A202" s="28" t="s">
        <v>102</v>
      </c>
      <c r="B202" s="26" t="s">
        <v>26</v>
      </c>
      <c r="C202" s="26" t="s">
        <v>14</v>
      </c>
      <c r="D202" s="26"/>
      <c r="E202" s="26"/>
      <c r="F202" s="26"/>
      <c r="G202" s="27">
        <f>G203</f>
        <v>98138.850999999995</v>
      </c>
    </row>
    <row r="203" spans="1:7" s="32" customFormat="1">
      <c r="A203" s="28" t="s">
        <v>100</v>
      </c>
      <c r="B203" s="26" t="s">
        <v>26</v>
      </c>
      <c r="C203" s="26" t="s">
        <v>14</v>
      </c>
      <c r="D203" s="26">
        <v>5210000</v>
      </c>
      <c r="E203" s="26"/>
      <c r="F203" s="26"/>
      <c r="G203" s="27">
        <f>G204</f>
        <v>98138.850999999995</v>
      </c>
    </row>
    <row r="204" spans="1:7" s="32" customFormat="1" ht="60">
      <c r="A204" s="28" t="s">
        <v>150</v>
      </c>
      <c r="B204" s="26" t="s">
        <v>26</v>
      </c>
      <c r="C204" s="26" t="s">
        <v>14</v>
      </c>
      <c r="D204" s="26" t="s">
        <v>101</v>
      </c>
      <c r="E204" s="26"/>
      <c r="F204" s="26"/>
      <c r="G204" s="27">
        <f>G205</f>
        <v>98138.850999999995</v>
      </c>
    </row>
    <row r="205" spans="1:7" s="32" customFormat="1">
      <c r="A205" s="28" t="s">
        <v>100</v>
      </c>
      <c r="B205" s="26" t="s">
        <v>26</v>
      </c>
      <c r="C205" s="26" t="s">
        <v>14</v>
      </c>
      <c r="D205" s="26" t="s">
        <v>101</v>
      </c>
      <c r="E205" s="26" t="s">
        <v>12</v>
      </c>
      <c r="F205" s="26"/>
      <c r="G205" s="27">
        <f>'ВСР 2015'!H208</f>
        <v>98138.850999999995</v>
      </c>
    </row>
    <row r="206" spans="1:7" s="86" customFormat="1" hidden="1">
      <c r="A206" s="55" t="s">
        <v>126</v>
      </c>
      <c r="B206" s="57" t="s">
        <v>127</v>
      </c>
      <c r="C206" s="57"/>
      <c r="D206" s="57"/>
      <c r="E206" s="57"/>
      <c r="F206" s="57"/>
      <c r="G206" s="58">
        <f>G207+G210</f>
        <v>0</v>
      </c>
    </row>
    <row r="207" spans="1:7" s="86" customFormat="1" hidden="1">
      <c r="A207" s="59" t="s">
        <v>126</v>
      </c>
      <c r="B207" s="60" t="s">
        <v>127</v>
      </c>
      <c r="C207" s="60" t="s">
        <v>127</v>
      </c>
      <c r="D207" s="60"/>
      <c r="E207" s="60"/>
      <c r="F207" s="60"/>
      <c r="G207" s="61">
        <f>G208</f>
        <v>0</v>
      </c>
    </row>
    <row r="208" spans="1:7" s="86" customFormat="1" hidden="1">
      <c r="A208" s="59" t="s">
        <v>126</v>
      </c>
      <c r="B208" s="60" t="s">
        <v>127</v>
      </c>
      <c r="C208" s="60" t="s">
        <v>127</v>
      </c>
      <c r="D208" s="60" t="s">
        <v>128</v>
      </c>
      <c r="E208" s="60"/>
      <c r="F208" s="60"/>
      <c r="G208" s="61">
        <f>G209</f>
        <v>0</v>
      </c>
    </row>
    <row r="209" spans="1:7" s="86" customFormat="1" hidden="1">
      <c r="A209" s="28" t="s">
        <v>133</v>
      </c>
      <c r="B209" s="60" t="s">
        <v>127</v>
      </c>
      <c r="C209" s="60" t="s">
        <v>127</v>
      </c>
      <c r="D209" s="60" t="s">
        <v>128</v>
      </c>
      <c r="E209" s="60" t="s">
        <v>132</v>
      </c>
      <c r="F209" s="60"/>
      <c r="G209" s="61">
        <f>'ВСР 2015'!H212</f>
        <v>0</v>
      </c>
    </row>
    <row r="210" spans="1:7" s="86" customFormat="1" hidden="1">
      <c r="A210" s="59" t="s">
        <v>126</v>
      </c>
      <c r="B210" s="60" t="s">
        <v>127</v>
      </c>
      <c r="C210" s="60" t="s">
        <v>127</v>
      </c>
      <c r="D210" s="60"/>
      <c r="E210" s="60"/>
      <c r="F210" s="60" t="s">
        <v>55</v>
      </c>
      <c r="G210" s="61">
        <f>G211</f>
        <v>0</v>
      </c>
    </row>
    <row r="211" spans="1:7" s="86" customFormat="1" hidden="1">
      <c r="A211" s="59" t="s">
        <v>126</v>
      </c>
      <c r="B211" s="60" t="s">
        <v>127</v>
      </c>
      <c r="C211" s="60" t="s">
        <v>127</v>
      </c>
      <c r="D211" s="60" t="s">
        <v>128</v>
      </c>
      <c r="E211" s="60"/>
      <c r="F211" s="60" t="s">
        <v>55</v>
      </c>
      <c r="G211" s="61">
        <f>G212</f>
        <v>0</v>
      </c>
    </row>
    <row r="212" spans="1:7" s="86" customFormat="1" hidden="1">
      <c r="A212" s="28" t="s">
        <v>133</v>
      </c>
      <c r="B212" s="60" t="s">
        <v>127</v>
      </c>
      <c r="C212" s="60" t="s">
        <v>127</v>
      </c>
      <c r="D212" s="60" t="s">
        <v>128</v>
      </c>
      <c r="E212" s="60" t="s">
        <v>132</v>
      </c>
      <c r="F212" s="60" t="s">
        <v>55</v>
      </c>
      <c r="G212" s="61">
        <f>'ВСР 2015'!H215</f>
        <v>0</v>
      </c>
    </row>
    <row r="213" spans="1:7">
      <c r="A213" s="38"/>
      <c r="B213" s="39"/>
      <c r="C213" s="39"/>
      <c r="D213" s="39"/>
      <c r="E213" s="39"/>
      <c r="F213" s="39"/>
      <c r="G213" s="40"/>
    </row>
    <row r="214" spans="1:7">
      <c r="A214" s="108" t="s">
        <v>83</v>
      </c>
      <c r="B214" s="109"/>
      <c r="C214" s="109"/>
      <c r="D214" s="109"/>
      <c r="E214" s="109"/>
      <c r="F214" s="109"/>
      <c r="G214" s="110"/>
    </row>
    <row r="215" spans="1:7" s="14" customFormat="1" ht="14.25">
      <c r="A215" s="16" t="s">
        <v>58</v>
      </c>
      <c r="B215" s="4"/>
      <c r="C215" s="4"/>
      <c r="D215" s="3"/>
      <c r="E215" s="3"/>
      <c r="F215" s="3"/>
      <c r="G215" s="6">
        <f>G15+G69+G75+G82+G100+G164+G169+G173+G181+G194+G201+G206</f>
        <v>289411.84899999999</v>
      </c>
    </row>
    <row r="216" spans="1:7">
      <c r="F216" s="5"/>
      <c r="G216" s="7"/>
    </row>
    <row r="217" spans="1:7">
      <c r="F217" s="5"/>
      <c r="G217" s="7"/>
    </row>
    <row r="218" spans="1:7">
      <c r="F218" s="5"/>
      <c r="G218" s="7"/>
    </row>
    <row r="219" spans="1:7">
      <c r="F219" s="5"/>
      <c r="G219" s="7"/>
    </row>
    <row r="220" spans="1:7">
      <c r="F220" s="5"/>
      <c r="G220" s="7"/>
    </row>
    <row r="221" spans="1:7">
      <c r="F221" s="5"/>
      <c r="G221" s="7"/>
    </row>
    <row r="222" spans="1:7">
      <c r="F222" s="5"/>
      <c r="G222" s="7"/>
    </row>
    <row r="223" spans="1:7">
      <c r="F223" s="5"/>
      <c r="G223" s="7"/>
    </row>
    <row r="224" spans="1:7">
      <c r="F224" s="5"/>
      <c r="G224" s="7"/>
    </row>
    <row r="225" spans="6:7">
      <c r="F225" s="5"/>
      <c r="G225" s="7"/>
    </row>
    <row r="226" spans="6:7">
      <c r="F226" s="5"/>
      <c r="G226" s="7"/>
    </row>
  </sheetData>
  <autoFilter ref="A14:G212">
    <filterColumn colId="6">
      <filters>
        <filter val="1 000,000"/>
        <filter val="1 157,499"/>
        <filter val="1 266,240"/>
        <filter val="1 316,400"/>
        <filter val="1 328,598"/>
        <filter val="1 400,000"/>
        <filter val="1 994,183"/>
        <filter val="10,199"/>
        <filter val="102,142"/>
        <filter val="11 076,944"/>
        <filter val="11 104,575"/>
        <filter val="13 327,130"/>
        <filter val="147,000"/>
        <filter val="17 622,501"/>
        <filter val="19,298"/>
        <filter val="22 976,073"/>
        <filter val="24 442,976"/>
        <filter val="270,000"/>
        <filter val="3 029,131"/>
        <filter val="3 342,079"/>
        <filter val="3 893,530"/>
        <filter val="349,902"/>
        <filter val="40,889"/>
        <filter val="42 152,623"/>
        <filter val="43 552,623"/>
        <filter val="52 334,867"/>
        <filter val="521,164"/>
        <filter val="551,451"/>
        <filter val="664,195"/>
        <filter val="67 283,360"/>
        <filter val="7 030,275"/>
        <filter val="835,251"/>
        <filter val="95 887,490"/>
        <filter val="98 138,851"/>
        <filter val="982,671"/>
        <filter val="992,870"/>
      </filters>
    </filterColumn>
  </autoFilter>
  <mergeCells count="10">
    <mergeCell ref="A214:G214"/>
    <mergeCell ref="A10:G10"/>
    <mergeCell ref="A1:G1"/>
    <mergeCell ref="A9:G9"/>
    <mergeCell ref="B2:G2"/>
    <mergeCell ref="B3:G3"/>
    <mergeCell ref="B4:G4"/>
    <mergeCell ref="B5:G5"/>
    <mergeCell ref="B6:G6"/>
    <mergeCell ref="A11:G11"/>
  </mergeCells>
  <phoneticPr fontId="6" type="noConversion"/>
  <pageMargins left="1.17" right="0.34" top="0.24" bottom="0.24" header="0.24" footer="0.2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K253"/>
  <sheetViews>
    <sheetView view="pageBreakPreview" zoomScale="79" zoomScaleNormal="100" zoomScaleSheetLayoutView="79" workbookViewId="0">
      <pane xSplit="7" ySplit="11" topLeftCell="H12" activePane="bottomRight" state="frozen"/>
      <selection activeCell="A12" sqref="A12"/>
      <selection pane="topRight" activeCell="H12" sqref="H12"/>
      <selection pane="bottomLeft" activeCell="A14" sqref="A14"/>
      <selection pane="bottomRight" activeCell="A8" sqref="A8:H8"/>
    </sheetView>
  </sheetViews>
  <sheetFormatPr defaultRowHeight="15"/>
  <cols>
    <col min="1" max="1" width="56.7109375" style="20" customWidth="1"/>
    <col min="2" max="2" width="9.140625" style="19" customWidth="1"/>
    <col min="3" max="3" width="4.42578125" style="5" customWidth="1"/>
    <col min="4" max="4" width="5" style="5" customWidth="1"/>
    <col min="5" max="5" width="10.140625" style="5" customWidth="1"/>
    <col min="6" max="6" width="5.28515625" style="5" customWidth="1"/>
    <col min="7" max="7" width="5.42578125" style="7" customWidth="1"/>
    <col min="8" max="8" width="20.85546875" style="102" customWidth="1"/>
    <col min="9" max="16384" width="9.140625" style="15"/>
  </cols>
  <sheetData>
    <row r="1" spans="1:8" s="21" customFormat="1" ht="15.75">
      <c r="B1" s="106" t="s">
        <v>162</v>
      </c>
      <c r="C1" s="106"/>
      <c r="D1" s="106"/>
      <c r="E1" s="106"/>
      <c r="F1" s="106"/>
      <c r="G1" s="106"/>
      <c r="H1" s="107"/>
    </row>
    <row r="2" spans="1:8" s="21" customFormat="1" ht="15.75">
      <c r="B2" s="106" t="s">
        <v>183</v>
      </c>
      <c r="C2" s="106"/>
      <c r="D2" s="106"/>
      <c r="E2" s="106"/>
      <c r="F2" s="106"/>
      <c r="G2" s="106"/>
      <c r="H2" s="107"/>
    </row>
    <row r="3" spans="1:8" s="21" customFormat="1" ht="48.75" customHeight="1">
      <c r="B3" s="115" t="s">
        <v>182</v>
      </c>
      <c r="C3" s="115"/>
      <c r="D3" s="115"/>
      <c r="E3" s="115"/>
      <c r="F3" s="115"/>
      <c r="G3" s="115"/>
      <c r="H3" s="115"/>
    </row>
    <row r="4" spans="1:8" s="21" customFormat="1" ht="15.75">
      <c r="B4" s="106" t="s">
        <v>184</v>
      </c>
      <c r="C4" s="106"/>
      <c r="D4" s="106"/>
      <c r="E4" s="106"/>
      <c r="F4" s="106"/>
      <c r="G4" s="106"/>
      <c r="H4" s="107"/>
    </row>
    <row r="5" spans="1:8" s="21" customFormat="1" ht="15.75">
      <c r="B5" s="106" t="s">
        <v>185</v>
      </c>
      <c r="C5" s="106"/>
      <c r="D5" s="106"/>
      <c r="E5" s="106"/>
      <c r="F5" s="106"/>
      <c r="G5" s="106"/>
      <c r="H5" s="107"/>
    </row>
    <row r="6" spans="1:8" s="21" customFormat="1" ht="15.75">
      <c r="B6" s="41"/>
    </row>
    <row r="7" spans="1:8" s="1" customFormat="1" ht="15.75">
      <c r="B7" s="9"/>
      <c r="C7" s="10"/>
    </row>
    <row r="8" spans="1:8" s="11" customFormat="1" ht="33" customHeight="1">
      <c r="A8" s="117" t="s">
        <v>160</v>
      </c>
      <c r="B8" s="117"/>
      <c r="C8" s="117"/>
      <c r="D8" s="117"/>
      <c r="E8" s="117"/>
      <c r="F8" s="117"/>
      <c r="G8" s="117"/>
      <c r="H8" s="117"/>
    </row>
    <row r="9" spans="1:8" s="11" customFormat="1" ht="16.5">
      <c r="A9" s="117" t="s">
        <v>176</v>
      </c>
      <c r="B9" s="117"/>
      <c r="C9" s="117"/>
      <c r="D9" s="117"/>
      <c r="E9" s="117"/>
      <c r="F9" s="117"/>
      <c r="G9" s="117"/>
      <c r="H9" s="117"/>
    </row>
    <row r="10" spans="1:8" s="12" customFormat="1" ht="16.5">
      <c r="A10" s="2"/>
      <c r="B10" s="2"/>
      <c r="C10" s="2"/>
      <c r="D10" s="2"/>
      <c r="E10" s="2"/>
      <c r="F10" s="2"/>
      <c r="G10" s="2"/>
      <c r="H10" s="101" t="s">
        <v>60</v>
      </c>
    </row>
    <row r="11" spans="1:8" s="12" customFormat="1" ht="16.5">
      <c r="A11" s="13" t="s">
        <v>0</v>
      </c>
      <c r="B11" s="13" t="s">
        <v>1</v>
      </c>
      <c r="C11" s="4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87" t="s">
        <v>174</v>
      </c>
    </row>
    <row r="12" spans="1:8" s="12" customFormat="1" ht="18.75">
      <c r="A12" s="63" t="s">
        <v>157</v>
      </c>
      <c r="B12" s="42">
        <v>821</v>
      </c>
      <c r="C12" s="43"/>
      <c r="D12" s="44"/>
      <c r="E12" s="44"/>
      <c r="F12" s="44"/>
      <c r="G12" s="44"/>
      <c r="H12" s="45">
        <f>H13</f>
        <v>664.19499999999994</v>
      </c>
    </row>
    <row r="13" spans="1:8" s="14" customFormat="1" ht="14.25">
      <c r="A13" s="22" t="s">
        <v>7</v>
      </c>
      <c r="B13" s="47">
        <v>821</v>
      </c>
      <c r="C13" s="23" t="s">
        <v>8</v>
      </c>
      <c r="D13" s="23"/>
      <c r="E13" s="23"/>
      <c r="F13" s="23"/>
      <c r="G13" s="23"/>
      <c r="H13" s="24">
        <f>H14+H18+H24</f>
        <v>664.19499999999994</v>
      </c>
    </row>
    <row r="14" spans="1:8" ht="30" hidden="1">
      <c r="A14" s="25" t="s">
        <v>111</v>
      </c>
      <c r="B14" s="46">
        <v>821</v>
      </c>
      <c r="C14" s="26" t="s">
        <v>8</v>
      </c>
      <c r="D14" s="26" t="s">
        <v>9</v>
      </c>
      <c r="E14" s="26"/>
      <c r="F14" s="26"/>
      <c r="G14" s="26"/>
      <c r="H14" s="27">
        <f>H15</f>
        <v>0</v>
      </c>
    </row>
    <row r="15" spans="1:8" hidden="1">
      <c r="A15" s="28" t="s">
        <v>134</v>
      </c>
      <c r="B15" s="46">
        <v>821</v>
      </c>
      <c r="C15" s="26" t="s">
        <v>8</v>
      </c>
      <c r="D15" s="26" t="s">
        <v>9</v>
      </c>
      <c r="E15" s="26" t="s">
        <v>10</v>
      </c>
      <c r="F15" s="26"/>
      <c r="G15" s="26"/>
      <c r="H15" s="27">
        <f>H16</f>
        <v>0</v>
      </c>
    </row>
    <row r="16" spans="1:8" hidden="1">
      <c r="A16" s="25" t="s">
        <v>108</v>
      </c>
      <c r="B16" s="46">
        <v>821</v>
      </c>
      <c r="C16" s="26" t="s">
        <v>8</v>
      </c>
      <c r="D16" s="26" t="s">
        <v>9</v>
      </c>
      <c r="E16" s="26" t="s">
        <v>109</v>
      </c>
      <c r="F16" s="26"/>
      <c r="G16" s="26"/>
      <c r="H16" s="27">
        <f>H17</f>
        <v>0</v>
      </c>
    </row>
    <row r="17" spans="1:8" s="69" customFormat="1" ht="60" hidden="1">
      <c r="A17" s="65" t="s">
        <v>135</v>
      </c>
      <c r="B17" s="66">
        <v>821</v>
      </c>
      <c r="C17" s="67" t="s">
        <v>8</v>
      </c>
      <c r="D17" s="67" t="s">
        <v>9</v>
      </c>
      <c r="E17" s="67" t="s">
        <v>109</v>
      </c>
      <c r="F17" s="67" t="s">
        <v>129</v>
      </c>
      <c r="G17" s="67"/>
      <c r="H17" s="68"/>
    </row>
    <row r="18" spans="1:8" ht="45">
      <c r="A18" s="25" t="s">
        <v>13</v>
      </c>
      <c r="B18" s="46">
        <v>821</v>
      </c>
      <c r="C18" s="26" t="s">
        <v>8</v>
      </c>
      <c r="D18" s="26" t="s">
        <v>14</v>
      </c>
      <c r="E18" s="26"/>
      <c r="F18" s="26"/>
      <c r="G18" s="26"/>
      <c r="H18" s="27">
        <f>H19</f>
        <v>664.19499999999994</v>
      </c>
    </row>
    <row r="19" spans="1:8">
      <c r="A19" s="28" t="s">
        <v>134</v>
      </c>
      <c r="B19" s="46">
        <v>821</v>
      </c>
      <c r="C19" s="26" t="s">
        <v>8</v>
      </c>
      <c r="D19" s="26" t="s">
        <v>14</v>
      </c>
      <c r="E19" s="26" t="s">
        <v>10</v>
      </c>
      <c r="F19" s="26"/>
      <c r="G19" s="26"/>
      <c r="H19" s="27">
        <f>H20</f>
        <v>664.19499999999994</v>
      </c>
    </row>
    <row r="20" spans="1:8">
      <c r="A20" s="25" t="s">
        <v>15</v>
      </c>
      <c r="B20" s="46">
        <v>821</v>
      </c>
      <c r="C20" s="26" t="s">
        <v>8</v>
      </c>
      <c r="D20" s="26" t="s">
        <v>14</v>
      </c>
      <c r="E20" s="26" t="s">
        <v>16</v>
      </c>
      <c r="F20" s="26"/>
      <c r="G20" s="26"/>
      <c r="H20" s="27">
        <f>H21+H22+H23</f>
        <v>664.19499999999994</v>
      </c>
    </row>
    <row r="21" spans="1:8" s="69" customFormat="1" ht="60">
      <c r="A21" s="65" t="s">
        <v>135</v>
      </c>
      <c r="B21" s="66">
        <v>821</v>
      </c>
      <c r="C21" s="67" t="s">
        <v>8</v>
      </c>
      <c r="D21" s="67" t="s">
        <v>14</v>
      </c>
      <c r="E21" s="67" t="s">
        <v>16</v>
      </c>
      <c r="F21" s="67" t="s">
        <v>129</v>
      </c>
      <c r="G21" s="67"/>
      <c r="H21" s="68">
        <v>521.16399999999999</v>
      </c>
    </row>
    <row r="22" spans="1:8" s="69" customFormat="1" ht="30">
      <c r="A22" s="65" t="s">
        <v>136</v>
      </c>
      <c r="B22" s="66">
        <v>821</v>
      </c>
      <c r="C22" s="67" t="s">
        <v>8</v>
      </c>
      <c r="D22" s="67" t="s">
        <v>14</v>
      </c>
      <c r="E22" s="67" t="s">
        <v>16</v>
      </c>
      <c r="F22" s="67" t="s">
        <v>131</v>
      </c>
      <c r="G22" s="67"/>
      <c r="H22" s="68">
        <v>40.889000000000003</v>
      </c>
    </row>
    <row r="23" spans="1:8" s="69" customFormat="1">
      <c r="A23" s="65" t="s">
        <v>133</v>
      </c>
      <c r="B23" s="66">
        <v>821</v>
      </c>
      <c r="C23" s="67" t="s">
        <v>8</v>
      </c>
      <c r="D23" s="67" t="s">
        <v>14</v>
      </c>
      <c r="E23" s="67" t="s">
        <v>16</v>
      </c>
      <c r="F23" s="67" t="s">
        <v>132</v>
      </c>
      <c r="G23" s="67"/>
      <c r="H23" s="70">
        <v>102.142</v>
      </c>
    </row>
    <row r="24" spans="1:8" hidden="1">
      <c r="A24" s="31" t="s">
        <v>105</v>
      </c>
      <c r="B24" s="46">
        <v>821</v>
      </c>
      <c r="C24" s="26" t="s">
        <v>8</v>
      </c>
      <c r="D24" s="26" t="s">
        <v>67</v>
      </c>
      <c r="E24" s="26" t="s">
        <v>10</v>
      </c>
      <c r="F24" s="26"/>
      <c r="G24" s="26"/>
      <c r="H24" s="29">
        <f>H25</f>
        <v>0</v>
      </c>
    </row>
    <row r="25" spans="1:8" ht="30" hidden="1">
      <c r="A25" s="28" t="s">
        <v>74</v>
      </c>
      <c r="B25" s="46">
        <v>821</v>
      </c>
      <c r="C25" s="26" t="s">
        <v>8</v>
      </c>
      <c r="D25" s="26" t="s">
        <v>67</v>
      </c>
      <c r="E25" s="26" t="s">
        <v>75</v>
      </c>
      <c r="F25" s="26"/>
      <c r="G25" s="26"/>
      <c r="H25" s="29">
        <f>H26</f>
        <v>0</v>
      </c>
    </row>
    <row r="26" spans="1:8" s="69" customFormat="1" hidden="1">
      <c r="A26" s="65" t="s">
        <v>133</v>
      </c>
      <c r="B26" s="66">
        <v>821</v>
      </c>
      <c r="C26" s="67" t="s">
        <v>8</v>
      </c>
      <c r="D26" s="67" t="s">
        <v>67</v>
      </c>
      <c r="E26" s="67" t="s">
        <v>75</v>
      </c>
      <c r="F26" s="67" t="s">
        <v>132</v>
      </c>
      <c r="G26" s="67"/>
      <c r="H26" s="70"/>
    </row>
    <row r="27" spans="1:8" s="12" customFormat="1" ht="37.5">
      <c r="A27" s="62" t="s">
        <v>158</v>
      </c>
      <c r="B27" s="47">
        <v>820</v>
      </c>
      <c r="C27" s="23"/>
      <c r="D27" s="48"/>
      <c r="E27" s="48"/>
      <c r="F27" s="48"/>
      <c r="G27" s="48"/>
      <c r="H27" s="24">
        <f>H28+H72+H78+H85+H103+H167+H172+H176+H184+H197+H204+H209</f>
        <v>288747.65399999998</v>
      </c>
    </row>
    <row r="28" spans="1:8" s="12" customFormat="1" ht="16.5">
      <c r="A28" s="22" t="s">
        <v>7</v>
      </c>
      <c r="B28" s="47">
        <v>820</v>
      </c>
      <c r="C28" s="23" t="s">
        <v>8</v>
      </c>
      <c r="D28" s="49"/>
      <c r="E28" s="49"/>
      <c r="F28" s="49"/>
      <c r="G28" s="49"/>
      <c r="H28" s="24">
        <f>H29+H39+H43+H47+H67</f>
        <v>23778.780999999999</v>
      </c>
    </row>
    <row r="29" spans="1:8" ht="45">
      <c r="A29" s="25" t="s">
        <v>17</v>
      </c>
      <c r="B29" s="46">
        <v>820</v>
      </c>
      <c r="C29" s="30" t="s">
        <v>8</v>
      </c>
      <c r="D29" s="30" t="s">
        <v>18</v>
      </c>
      <c r="E29" s="30"/>
      <c r="F29" s="30"/>
      <c r="G29" s="30"/>
      <c r="H29" s="27">
        <f>H30+H36</f>
        <v>3893.5299999999997</v>
      </c>
    </row>
    <row r="30" spans="1:8">
      <c r="A30" s="28" t="s">
        <v>134</v>
      </c>
      <c r="B30" s="46">
        <v>820</v>
      </c>
      <c r="C30" s="26" t="s">
        <v>8</v>
      </c>
      <c r="D30" s="26" t="s">
        <v>18</v>
      </c>
      <c r="E30" s="26" t="s">
        <v>10</v>
      </c>
      <c r="F30" s="26"/>
      <c r="G30" s="26"/>
      <c r="H30" s="27">
        <f>H31</f>
        <v>3342.0789999999997</v>
      </c>
    </row>
    <row r="31" spans="1:8">
      <c r="A31" s="25" t="s">
        <v>15</v>
      </c>
      <c r="B31" s="46">
        <v>820</v>
      </c>
      <c r="C31" s="26" t="s">
        <v>8</v>
      </c>
      <c r="D31" s="26" t="s">
        <v>18</v>
      </c>
      <c r="E31" s="26" t="s">
        <v>16</v>
      </c>
      <c r="F31" s="26"/>
      <c r="G31" s="26"/>
      <c r="H31" s="27">
        <f>H32+H33+H34+H35</f>
        <v>3342.0789999999997</v>
      </c>
    </row>
    <row r="32" spans="1:8" s="69" customFormat="1" ht="60">
      <c r="A32" s="65" t="s">
        <v>135</v>
      </c>
      <c r="B32" s="66">
        <v>820</v>
      </c>
      <c r="C32" s="67" t="s">
        <v>8</v>
      </c>
      <c r="D32" s="67" t="s">
        <v>18</v>
      </c>
      <c r="E32" s="67" t="s">
        <v>16</v>
      </c>
      <c r="F32" s="67" t="s">
        <v>129</v>
      </c>
      <c r="G32" s="67"/>
      <c r="H32" s="68">
        <v>1328.598</v>
      </c>
    </row>
    <row r="33" spans="1:8" s="69" customFormat="1" ht="30">
      <c r="A33" s="65" t="s">
        <v>136</v>
      </c>
      <c r="B33" s="66">
        <v>820</v>
      </c>
      <c r="C33" s="67" t="s">
        <v>8</v>
      </c>
      <c r="D33" s="67" t="s">
        <v>18</v>
      </c>
      <c r="E33" s="67" t="s">
        <v>16</v>
      </c>
      <c r="F33" s="67" t="s">
        <v>131</v>
      </c>
      <c r="G33" s="67"/>
      <c r="H33" s="68">
        <v>1994.183</v>
      </c>
    </row>
    <row r="34" spans="1:8" s="69" customFormat="1" ht="30" hidden="1">
      <c r="A34" s="65" t="s">
        <v>139</v>
      </c>
      <c r="B34" s="66">
        <v>820</v>
      </c>
      <c r="C34" s="67" t="s">
        <v>8</v>
      </c>
      <c r="D34" s="67" t="s">
        <v>18</v>
      </c>
      <c r="E34" s="67" t="s">
        <v>16</v>
      </c>
      <c r="F34" s="67" t="s">
        <v>138</v>
      </c>
      <c r="G34" s="67"/>
      <c r="H34" s="68"/>
    </row>
    <row r="35" spans="1:8" s="69" customFormat="1">
      <c r="A35" s="65" t="s">
        <v>133</v>
      </c>
      <c r="B35" s="66">
        <v>820</v>
      </c>
      <c r="C35" s="67" t="s">
        <v>8</v>
      </c>
      <c r="D35" s="67" t="s">
        <v>18</v>
      </c>
      <c r="E35" s="67" t="s">
        <v>16</v>
      </c>
      <c r="F35" s="67" t="s">
        <v>132</v>
      </c>
      <c r="G35" s="67"/>
      <c r="H35" s="68">
        <v>19.297999999999998</v>
      </c>
    </row>
    <row r="36" spans="1:8">
      <c r="A36" s="28" t="s">
        <v>100</v>
      </c>
      <c r="B36" s="46">
        <v>820</v>
      </c>
      <c r="C36" s="26" t="s">
        <v>8</v>
      </c>
      <c r="D36" s="26" t="s">
        <v>18</v>
      </c>
      <c r="E36" s="26" t="s">
        <v>124</v>
      </c>
      <c r="F36" s="26"/>
      <c r="G36" s="26"/>
      <c r="H36" s="27">
        <f>H37</f>
        <v>551.45100000000002</v>
      </c>
    </row>
    <row r="37" spans="1:8" ht="60">
      <c r="A37" s="28" t="s">
        <v>143</v>
      </c>
      <c r="B37" s="46">
        <v>820</v>
      </c>
      <c r="C37" s="26" t="s">
        <v>8</v>
      </c>
      <c r="D37" s="26" t="s">
        <v>18</v>
      </c>
      <c r="E37" s="26" t="s">
        <v>65</v>
      </c>
      <c r="F37" s="26"/>
      <c r="G37" s="26"/>
      <c r="H37" s="27">
        <f>H38</f>
        <v>551.45100000000002</v>
      </c>
    </row>
    <row r="38" spans="1:8" s="69" customFormat="1">
      <c r="A38" s="65" t="s">
        <v>100</v>
      </c>
      <c r="B38" s="66">
        <v>820</v>
      </c>
      <c r="C38" s="67" t="s">
        <v>8</v>
      </c>
      <c r="D38" s="67" t="s">
        <v>18</v>
      </c>
      <c r="E38" s="67" t="s">
        <v>65</v>
      </c>
      <c r="F38" s="67" t="s">
        <v>12</v>
      </c>
      <c r="G38" s="67"/>
      <c r="H38" s="68">
        <v>551.45100000000002</v>
      </c>
    </row>
    <row r="39" spans="1:8" ht="45">
      <c r="A39" s="28" t="s">
        <v>144</v>
      </c>
      <c r="B39" s="46">
        <v>820</v>
      </c>
      <c r="C39" s="26" t="s">
        <v>8</v>
      </c>
      <c r="D39" s="26" t="s">
        <v>77</v>
      </c>
      <c r="E39" s="26"/>
      <c r="F39" s="26"/>
      <c r="G39" s="26"/>
      <c r="H39" s="27">
        <f>H40</f>
        <v>835.25099999999998</v>
      </c>
    </row>
    <row r="40" spans="1:8">
      <c r="A40" s="28" t="s">
        <v>100</v>
      </c>
      <c r="B40" s="46">
        <v>820</v>
      </c>
      <c r="C40" s="26" t="s">
        <v>8</v>
      </c>
      <c r="D40" s="26" t="s">
        <v>77</v>
      </c>
      <c r="E40" s="26" t="s">
        <v>124</v>
      </c>
      <c r="F40" s="26"/>
      <c r="G40" s="26"/>
      <c r="H40" s="27">
        <f>H41</f>
        <v>835.25099999999998</v>
      </c>
    </row>
    <row r="41" spans="1:8" ht="60">
      <c r="A41" s="28" t="s">
        <v>143</v>
      </c>
      <c r="B41" s="46">
        <v>820</v>
      </c>
      <c r="C41" s="26" t="s">
        <v>8</v>
      </c>
      <c r="D41" s="26" t="s">
        <v>77</v>
      </c>
      <c r="E41" s="26" t="s">
        <v>65</v>
      </c>
      <c r="F41" s="26"/>
      <c r="G41" s="26"/>
      <c r="H41" s="27">
        <f>H42</f>
        <v>835.25099999999998</v>
      </c>
    </row>
    <row r="42" spans="1:8" s="69" customFormat="1">
      <c r="A42" s="65" t="s">
        <v>100</v>
      </c>
      <c r="B42" s="66">
        <v>820</v>
      </c>
      <c r="C42" s="67" t="s">
        <v>8</v>
      </c>
      <c r="D42" s="67" t="s">
        <v>77</v>
      </c>
      <c r="E42" s="67" t="s">
        <v>65</v>
      </c>
      <c r="F42" s="67" t="s">
        <v>12</v>
      </c>
      <c r="G42" s="67"/>
      <c r="H42" s="68">
        <v>835.25099999999998</v>
      </c>
    </row>
    <row r="43" spans="1:8">
      <c r="A43" s="28" t="s">
        <v>20</v>
      </c>
      <c r="B43" s="46">
        <v>820</v>
      </c>
      <c r="C43" s="26" t="s">
        <v>8</v>
      </c>
      <c r="D43" s="26" t="s">
        <v>57</v>
      </c>
      <c r="E43" s="26"/>
      <c r="F43" s="26"/>
      <c r="G43" s="26"/>
      <c r="H43" s="29">
        <f>H44</f>
        <v>270</v>
      </c>
    </row>
    <row r="44" spans="1:8">
      <c r="A44" s="25" t="s">
        <v>21</v>
      </c>
      <c r="B44" s="46">
        <v>820</v>
      </c>
      <c r="C44" s="26" t="s">
        <v>8</v>
      </c>
      <c r="D44" s="26" t="s">
        <v>57</v>
      </c>
      <c r="E44" s="26" t="s">
        <v>22</v>
      </c>
      <c r="F44" s="26"/>
      <c r="G44" s="26"/>
      <c r="H44" s="29">
        <f>H45</f>
        <v>270</v>
      </c>
    </row>
    <row r="45" spans="1:8">
      <c r="A45" s="28" t="s">
        <v>23</v>
      </c>
      <c r="B45" s="46">
        <v>820</v>
      </c>
      <c r="C45" s="26" t="s">
        <v>8</v>
      </c>
      <c r="D45" s="26" t="s">
        <v>57</v>
      </c>
      <c r="E45" s="26" t="s">
        <v>24</v>
      </c>
      <c r="F45" s="26"/>
      <c r="G45" s="26"/>
      <c r="H45" s="29">
        <f>H46</f>
        <v>270</v>
      </c>
    </row>
    <row r="46" spans="1:8" s="69" customFormat="1">
      <c r="A46" s="65" t="s">
        <v>133</v>
      </c>
      <c r="B46" s="66">
        <v>820</v>
      </c>
      <c r="C46" s="67" t="s">
        <v>8</v>
      </c>
      <c r="D46" s="67" t="s">
        <v>57</v>
      </c>
      <c r="E46" s="67" t="s">
        <v>24</v>
      </c>
      <c r="F46" s="67" t="s">
        <v>132</v>
      </c>
      <c r="G46" s="67"/>
      <c r="H46" s="70">
        <v>270</v>
      </c>
    </row>
    <row r="47" spans="1:8">
      <c r="A47" s="25" t="s">
        <v>25</v>
      </c>
      <c r="B47" s="46">
        <v>820</v>
      </c>
      <c r="C47" s="26" t="s">
        <v>8</v>
      </c>
      <c r="D47" s="26" t="s">
        <v>67</v>
      </c>
      <c r="E47" s="26"/>
      <c r="F47" s="26"/>
      <c r="G47" s="26"/>
      <c r="H47" s="29">
        <f>H48+H52+H58+H64</f>
        <v>17622.501</v>
      </c>
    </row>
    <row r="48" spans="1:8" hidden="1">
      <c r="A48" s="28" t="s">
        <v>105</v>
      </c>
      <c r="B48" s="46">
        <v>820</v>
      </c>
      <c r="C48" s="26" t="s">
        <v>8</v>
      </c>
      <c r="D48" s="26" t="s">
        <v>67</v>
      </c>
      <c r="E48" s="26" t="s">
        <v>155</v>
      </c>
      <c r="F48" s="26"/>
      <c r="G48" s="26"/>
      <c r="H48" s="29">
        <f>H49</f>
        <v>0</v>
      </c>
    </row>
    <row r="49" spans="1:8" ht="30" hidden="1">
      <c r="A49" s="28" t="s">
        <v>107</v>
      </c>
      <c r="B49" s="46">
        <v>820</v>
      </c>
      <c r="C49" s="26" t="s">
        <v>8</v>
      </c>
      <c r="D49" s="26" t="s">
        <v>67</v>
      </c>
      <c r="E49" s="26" t="s">
        <v>156</v>
      </c>
      <c r="F49" s="26"/>
      <c r="G49" s="26"/>
      <c r="H49" s="29">
        <f>H50+H51</f>
        <v>0</v>
      </c>
    </row>
    <row r="50" spans="1:8" s="69" customFormat="1" ht="60" hidden="1">
      <c r="A50" s="65" t="s">
        <v>135</v>
      </c>
      <c r="B50" s="66">
        <v>820</v>
      </c>
      <c r="C50" s="67" t="s">
        <v>8</v>
      </c>
      <c r="D50" s="67" t="s">
        <v>67</v>
      </c>
      <c r="E50" s="67" t="s">
        <v>156</v>
      </c>
      <c r="F50" s="67" t="s">
        <v>129</v>
      </c>
      <c r="G50" s="67"/>
      <c r="H50" s="70"/>
    </row>
    <row r="51" spans="1:8" s="69" customFormat="1" ht="30" hidden="1">
      <c r="A51" s="65" t="s">
        <v>136</v>
      </c>
      <c r="B51" s="66">
        <v>820</v>
      </c>
      <c r="C51" s="67" t="s">
        <v>8</v>
      </c>
      <c r="D51" s="67" t="s">
        <v>67</v>
      </c>
      <c r="E51" s="67" t="s">
        <v>156</v>
      </c>
      <c r="F51" s="67" t="s">
        <v>131</v>
      </c>
      <c r="G51" s="67"/>
      <c r="H51" s="70"/>
    </row>
    <row r="52" spans="1:8">
      <c r="A52" s="31" t="s">
        <v>105</v>
      </c>
      <c r="B52" s="46">
        <v>820</v>
      </c>
      <c r="C52" s="26" t="s">
        <v>8</v>
      </c>
      <c r="D52" s="26" t="s">
        <v>67</v>
      </c>
      <c r="E52" s="26" t="s">
        <v>10</v>
      </c>
      <c r="F52" s="26"/>
      <c r="G52" s="26"/>
      <c r="H52" s="29">
        <f>H53+H55</f>
        <v>1266.24</v>
      </c>
    </row>
    <row r="53" spans="1:8" ht="30">
      <c r="A53" s="28" t="s">
        <v>74</v>
      </c>
      <c r="B53" s="46">
        <v>820</v>
      </c>
      <c r="C53" s="26" t="s">
        <v>8</v>
      </c>
      <c r="D53" s="26" t="s">
        <v>67</v>
      </c>
      <c r="E53" s="26" t="s">
        <v>75</v>
      </c>
      <c r="F53" s="26"/>
      <c r="G53" s="26"/>
      <c r="H53" s="29">
        <f>H54</f>
        <v>1266.24</v>
      </c>
    </row>
    <row r="54" spans="1:8" s="69" customFormat="1">
      <c r="A54" s="65" t="s">
        <v>133</v>
      </c>
      <c r="B54" s="66">
        <v>820</v>
      </c>
      <c r="C54" s="67" t="s">
        <v>8</v>
      </c>
      <c r="D54" s="67" t="s">
        <v>67</v>
      </c>
      <c r="E54" s="67" t="s">
        <v>75</v>
      </c>
      <c r="F54" s="67" t="s">
        <v>132</v>
      </c>
      <c r="G54" s="67"/>
      <c r="H54" s="70">
        <v>1266.24</v>
      </c>
    </row>
    <row r="55" spans="1:8" hidden="1">
      <c r="A55" s="28" t="s">
        <v>85</v>
      </c>
      <c r="B55" s="46">
        <v>820</v>
      </c>
      <c r="C55" s="26" t="s">
        <v>8</v>
      </c>
      <c r="D55" s="26" t="s">
        <v>67</v>
      </c>
      <c r="E55" s="26" t="s">
        <v>103</v>
      </c>
      <c r="F55" s="26"/>
      <c r="G55" s="26"/>
      <c r="H55" s="29">
        <f>H56+H57</f>
        <v>0</v>
      </c>
    </row>
    <row r="56" spans="1:8" s="69" customFormat="1" hidden="1">
      <c r="A56" s="65" t="s">
        <v>11</v>
      </c>
      <c r="B56" s="66">
        <v>820</v>
      </c>
      <c r="C56" s="67" t="s">
        <v>8</v>
      </c>
      <c r="D56" s="67" t="s">
        <v>67</v>
      </c>
      <c r="E56" s="67" t="s">
        <v>103</v>
      </c>
      <c r="F56" s="67" t="s">
        <v>129</v>
      </c>
      <c r="G56" s="67"/>
      <c r="H56" s="68"/>
    </row>
    <row r="57" spans="1:8" s="69" customFormat="1" hidden="1">
      <c r="A57" s="65" t="s">
        <v>11</v>
      </c>
      <c r="B57" s="66">
        <v>820</v>
      </c>
      <c r="C57" s="67" t="s">
        <v>8</v>
      </c>
      <c r="D57" s="67" t="s">
        <v>67</v>
      </c>
      <c r="E57" s="67" t="s">
        <v>103</v>
      </c>
      <c r="F57" s="67" t="s">
        <v>131</v>
      </c>
      <c r="G57" s="67"/>
      <c r="H57" s="68"/>
    </row>
    <row r="58" spans="1:8" ht="30">
      <c r="A58" s="28" t="s">
        <v>88</v>
      </c>
      <c r="B58" s="46">
        <v>820</v>
      </c>
      <c r="C58" s="26" t="s">
        <v>8</v>
      </c>
      <c r="D58" s="26" t="s">
        <v>67</v>
      </c>
      <c r="E58" s="26" t="s">
        <v>84</v>
      </c>
      <c r="F58" s="26"/>
      <c r="G58" s="26"/>
      <c r="H58" s="29">
        <f>H59</f>
        <v>3029.1309999999999</v>
      </c>
    </row>
    <row r="59" spans="1:8">
      <c r="A59" s="28" t="s">
        <v>113</v>
      </c>
      <c r="B59" s="46">
        <v>820</v>
      </c>
      <c r="C59" s="26" t="s">
        <v>8</v>
      </c>
      <c r="D59" s="26" t="s">
        <v>67</v>
      </c>
      <c r="E59" s="26" t="s">
        <v>112</v>
      </c>
      <c r="F59" s="26"/>
      <c r="G59" s="26"/>
      <c r="H59" s="29">
        <f>H60+H61+H62+H63</f>
        <v>3029.1309999999999</v>
      </c>
    </row>
    <row r="60" spans="1:8" s="69" customFormat="1" ht="30" hidden="1">
      <c r="A60" s="65" t="s">
        <v>136</v>
      </c>
      <c r="B60" s="66">
        <v>820</v>
      </c>
      <c r="C60" s="67" t="s">
        <v>8</v>
      </c>
      <c r="D60" s="67" t="s">
        <v>67</v>
      </c>
      <c r="E60" s="67" t="s">
        <v>112</v>
      </c>
      <c r="F60" s="67" t="s">
        <v>131</v>
      </c>
      <c r="G60" s="67"/>
      <c r="H60" s="70"/>
    </row>
    <row r="61" spans="1:8" s="69" customFormat="1" ht="30" hidden="1">
      <c r="A61" s="65" t="s">
        <v>139</v>
      </c>
      <c r="B61" s="66">
        <v>820</v>
      </c>
      <c r="C61" s="67" t="s">
        <v>8</v>
      </c>
      <c r="D61" s="67" t="s">
        <v>67</v>
      </c>
      <c r="E61" s="67" t="s">
        <v>112</v>
      </c>
      <c r="F61" s="67" t="s">
        <v>138</v>
      </c>
      <c r="G61" s="67"/>
      <c r="H61" s="70"/>
    </row>
    <row r="62" spans="1:8" s="69" customFormat="1" ht="30">
      <c r="A62" s="65" t="s">
        <v>147</v>
      </c>
      <c r="B62" s="66">
        <v>820</v>
      </c>
      <c r="C62" s="67" t="s">
        <v>8</v>
      </c>
      <c r="D62" s="67" t="s">
        <v>67</v>
      </c>
      <c r="E62" s="67" t="s">
        <v>112</v>
      </c>
      <c r="F62" s="67" t="s">
        <v>140</v>
      </c>
      <c r="G62" s="67"/>
      <c r="H62" s="70">
        <v>3029.1309999999999</v>
      </c>
    </row>
    <row r="63" spans="1:8" s="69" customFormat="1" hidden="1">
      <c r="A63" s="65" t="s">
        <v>133</v>
      </c>
      <c r="B63" s="66">
        <v>820</v>
      </c>
      <c r="C63" s="67" t="s">
        <v>8</v>
      </c>
      <c r="D63" s="67" t="s">
        <v>67</v>
      </c>
      <c r="E63" s="67" t="s">
        <v>112</v>
      </c>
      <c r="F63" s="67" t="s">
        <v>132</v>
      </c>
      <c r="G63" s="67"/>
      <c r="H63" s="70"/>
    </row>
    <row r="64" spans="1:8">
      <c r="A64" s="28" t="s">
        <v>100</v>
      </c>
      <c r="B64" s="46">
        <v>820</v>
      </c>
      <c r="C64" s="26" t="s">
        <v>8</v>
      </c>
      <c r="D64" s="26" t="s">
        <v>67</v>
      </c>
      <c r="E64" s="26" t="s">
        <v>124</v>
      </c>
      <c r="F64" s="26"/>
      <c r="G64" s="26"/>
      <c r="H64" s="27">
        <f>H65</f>
        <v>13327.130000000001</v>
      </c>
    </row>
    <row r="65" spans="1:8" ht="60">
      <c r="A65" s="28" t="s">
        <v>143</v>
      </c>
      <c r="B65" s="46">
        <v>820</v>
      </c>
      <c r="C65" s="26" t="s">
        <v>8</v>
      </c>
      <c r="D65" s="26" t="s">
        <v>67</v>
      </c>
      <c r="E65" s="26" t="s">
        <v>65</v>
      </c>
      <c r="F65" s="26"/>
      <c r="G65" s="26"/>
      <c r="H65" s="27">
        <f>H66</f>
        <v>13327.130000000001</v>
      </c>
    </row>
    <row r="66" spans="1:8" s="69" customFormat="1">
      <c r="A66" s="65" t="s">
        <v>100</v>
      </c>
      <c r="B66" s="66">
        <v>820</v>
      </c>
      <c r="C66" s="67" t="s">
        <v>8</v>
      </c>
      <c r="D66" s="67" t="s">
        <v>67</v>
      </c>
      <c r="E66" s="67" t="s">
        <v>65</v>
      </c>
      <c r="F66" s="67" t="s">
        <v>12</v>
      </c>
      <c r="G66" s="67"/>
      <c r="H66" s="68">
        <f>1784.765+532.198+1381.167+9629</f>
        <v>13327.130000000001</v>
      </c>
    </row>
    <row r="67" spans="1:8">
      <c r="A67" s="32" t="s">
        <v>7</v>
      </c>
      <c r="B67" s="46">
        <v>820</v>
      </c>
      <c r="C67" s="26" t="s">
        <v>8</v>
      </c>
      <c r="D67" s="26"/>
      <c r="E67" s="26"/>
      <c r="F67" s="26"/>
      <c r="G67" s="26" t="s">
        <v>55</v>
      </c>
      <c r="H67" s="29">
        <f>H68</f>
        <v>1157.499</v>
      </c>
    </row>
    <row r="68" spans="1:8" ht="45">
      <c r="A68" s="25" t="s">
        <v>17</v>
      </c>
      <c r="B68" s="46">
        <v>820</v>
      </c>
      <c r="C68" s="26" t="s">
        <v>8</v>
      </c>
      <c r="D68" s="26" t="s">
        <v>18</v>
      </c>
      <c r="E68" s="26"/>
      <c r="F68" s="26"/>
      <c r="G68" s="26" t="s">
        <v>55</v>
      </c>
      <c r="H68" s="29">
        <f>H69</f>
        <v>1157.499</v>
      </c>
    </row>
    <row r="69" spans="1:8">
      <c r="A69" s="28" t="s">
        <v>134</v>
      </c>
      <c r="B69" s="46">
        <v>820</v>
      </c>
      <c r="C69" s="26" t="s">
        <v>8</v>
      </c>
      <c r="D69" s="26" t="s">
        <v>18</v>
      </c>
      <c r="E69" s="26" t="s">
        <v>10</v>
      </c>
      <c r="F69" s="26"/>
      <c r="G69" s="26" t="s">
        <v>55</v>
      </c>
      <c r="H69" s="27">
        <f>H70</f>
        <v>1157.499</v>
      </c>
    </row>
    <row r="70" spans="1:8">
      <c r="A70" s="25" t="s">
        <v>15</v>
      </c>
      <c r="B70" s="46">
        <v>820</v>
      </c>
      <c r="C70" s="26" t="s">
        <v>8</v>
      </c>
      <c r="D70" s="26" t="s">
        <v>18</v>
      </c>
      <c r="E70" s="26" t="s">
        <v>16</v>
      </c>
      <c r="F70" s="26"/>
      <c r="G70" s="26" t="s">
        <v>55</v>
      </c>
      <c r="H70" s="27">
        <f>H71</f>
        <v>1157.499</v>
      </c>
    </row>
    <row r="71" spans="1:8" s="69" customFormat="1" ht="30">
      <c r="A71" s="65" t="s">
        <v>136</v>
      </c>
      <c r="B71" s="66">
        <v>820</v>
      </c>
      <c r="C71" s="67" t="s">
        <v>8</v>
      </c>
      <c r="D71" s="67" t="s">
        <v>18</v>
      </c>
      <c r="E71" s="67" t="s">
        <v>16</v>
      </c>
      <c r="F71" s="67" t="s">
        <v>131</v>
      </c>
      <c r="G71" s="67" t="s">
        <v>55</v>
      </c>
      <c r="H71" s="68">
        <v>1157.499</v>
      </c>
    </row>
    <row r="72" spans="1:8" s="14" customFormat="1" ht="14.25" hidden="1">
      <c r="A72" s="33" t="s">
        <v>98</v>
      </c>
      <c r="B72" s="47">
        <v>820</v>
      </c>
      <c r="C72" s="23" t="s">
        <v>9</v>
      </c>
      <c r="D72" s="23"/>
      <c r="E72" s="23"/>
      <c r="F72" s="23"/>
      <c r="G72" s="23"/>
      <c r="H72" s="24">
        <f>H73</f>
        <v>0</v>
      </c>
    </row>
    <row r="73" spans="1:8" hidden="1">
      <c r="A73" s="28" t="s">
        <v>99</v>
      </c>
      <c r="B73" s="46">
        <v>820</v>
      </c>
      <c r="C73" s="26" t="s">
        <v>9</v>
      </c>
      <c r="D73" s="26" t="s">
        <v>14</v>
      </c>
      <c r="E73" s="26"/>
      <c r="F73" s="26"/>
      <c r="G73" s="26"/>
      <c r="H73" s="27">
        <f>H74</f>
        <v>0</v>
      </c>
    </row>
    <row r="74" spans="1:8" hidden="1">
      <c r="A74" s="28" t="s">
        <v>134</v>
      </c>
      <c r="B74" s="46">
        <v>820</v>
      </c>
      <c r="C74" s="26" t="s">
        <v>9</v>
      </c>
      <c r="D74" s="26" t="s">
        <v>14</v>
      </c>
      <c r="E74" s="26" t="s">
        <v>106</v>
      </c>
      <c r="F74" s="26"/>
      <c r="G74" s="26"/>
      <c r="H74" s="27">
        <f>H75</f>
        <v>0</v>
      </c>
    </row>
    <row r="75" spans="1:8" ht="30" hidden="1">
      <c r="A75" s="28" t="s">
        <v>141</v>
      </c>
      <c r="B75" s="46">
        <v>820</v>
      </c>
      <c r="C75" s="26" t="s">
        <v>9</v>
      </c>
      <c r="D75" s="26" t="s">
        <v>14</v>
      </c>
      <c r="E75" s="26" t="s">
        <v>130</v>
      </c>
      <c r="F75" s="26"/>
      <c r="G75" s="26"/>
      <c r="H75" s="27">
        <f>H76+H77</f>
        <v>0</v>
      </c>
    </row>
    <row r="76" spans="1:8" s="69" customFormat="1" ht="60" hidden="1">
      <c r="A76" s="65" t="s">
        <v>135</v>
      </c>
      <c r="B76" s="66">
        <v>820</v>
      </c>
      <c r="C76" s="67" t="s">
        <v>9</v>
      </c>
      <c r="D76" s="67" t="s">
        <v>14</v>
      </c>
      <c r="E76" s="67" t="s">
        <v>130</v>
      </c>
      <c r="F76" s="67" t="s">
        <v>129</v>
      </c>
      <c r="G76" s="67"/>
      <c r="H76" s="68"/>
    </row>
    <row r="77" spans="1:8" s="69" customFormat="1" ht="30" hidden="1">
      <c r="A77" s="65" t="s">
        <v>136</v>
      </c>
      <c r="B77" s="66">
        <v>820</v>
      </c>
      <c r="C77" s="67" t="s">
        <v>9</v>
      </c>
      <c r="D77" s="67" t="s">
        <v>14</v>
      </c>
      <c r="E77" s="67" t="s">
        <v>130</v>
      </c>
      <c r="F77" s="67" t="s">
        <v>131</v>
      </c>
      <c r="G77" s="67"/>
      <c r="H77" s="68"/>
    </row>
    <row r="78" spans="1:8" s="14" customFormat="1" ht="28.5">
      <c r="A78" s="33" t="s">
        <v>63</v>
      </c>
      <c r="B78" s="47">
        <v>820</v>
      </c>
      <c r="C78" s="23" t="s">
        <v>14</v>
      </c>
      <c r="D78" s="23"/>
      <c r="E78" s="23"/>
      <c r="F78" s="23"/>
      <c r="G78" s="23"/>
      <c r="H78" s="24">
        <f>H79</f>
        <v>992.87</v>
      </c>
    </row>
    <row r="79" spans="1:8" ht="30">
      <c r="A79" s="28" t="s">
        <v>61</v>
      </c>
      <c r="B79" s="46">
        <v>820</v>
      </c>
      <c r="C79" s="26" t="s">
        <v>14</v>
      </c>
      <c r="D79" s="26" t="s">
        <v>26</v>
      </c>
      <c r="E79" s="26"/>
      <c r="F79" s="26"/>
      <c r="G79" s="26"/>
      <c r="H79" s="27">
        <f>H80+H83</f>
        <v>992.87</v>
      </c>
    </row>
    <row r="80" spans="1:8" ht="45">
      <c r="A80" s="28" t="s">
        <v>142</v>
      </c>
      <c r="B80" s="46">
        <v>820</v>
      </c>
      <c r="C80" s="26" t="s">
        <v>14</v>
      </c>
      <c r="D80" s="26" t="s">
        <v>26</v>
      </c>
      <c r="E80" s="26" t="s">
        <v>62</v>
      </c>
      <c r="F80" s="26"/>
      <c r="G80" s="26"/>
      <c r="H80" s="27">
        <f>H81+H82</f>
        <v>992.87</v>
      </c>
    </row>
    <row r="81" spans="1:8" s="69" customFormat="1" ht="60">
      <c r="A81" s="65" t="s">
        <v>135</v>
      </c>
      <c r="B81" s="66">
        <v>820</v>
      </c>
      <c r="C81" s="67" t="s">
        <v>14</v>
      </c>
      <c r="D81" s="67" t="s">
        <v>26</v>
      </c>
      <c r="E81" s="67" t="s">
        <v>62</v>
      </c>
      <c r="F81" s="67" t="s">
        <v>129</v>
      </c>
      <c r="G81" s="67"/>
      <c r="H81" s="68">
        <v>982.67100000000005</v>
      </c>
    </row>
    <row r="82" spans="1:8" s="69" customFormat="1" ht="30">
      <c r="A82" s="65" t="s">
        <v>136</v>
      </c>
      <c r="B82" s="66">
        <v>820</v>
      </c>
      <c r="C82" s="67" t="s">
        <v>14</v>
      </c>
      <c r="D82" s="67" t="s">
        <v>26</v>
      </c>
      <c r="E82" s="67" t="s">
        <v>62</v>
      </c>
      <c r="F82" s="67" t="s">
        <v>131</v>
      </c>
      <c r="G82" s="67"/>
      <c r="H82" s="68">
        <v>10.199</v>
      </c>
    </row>
    <row r="83" spans="1:8" ht="30" hidden="1">
      <c r="A83" s="28" t="s">
        <v>172</v>
      </c>
      <c r="B83" s="46">
        <v>820</v>
      </c>
      <c r="C83" s="26" t="s">
        <v>14</v>
      </c>
      <c r="D83" s="26" t="s">
        <v>26</v>
      </c>
      <c r="E83" s="26" t="s">
        <v>169</v>
      </c>
      <c r="F83" s="26"/>
      <c r="G83" s="26"/>
      <c r="H83" s="27">
        <f>H84</f>
        <v>0</v>
      </c>
    </row>
    <row r="84" spans="1:8" s="69" customFormat="1" ht="30" hidden="1">
      <c r="A84" s="65" t="s">
        <v>171</v>
      </c>
      <c r="B84" s="66">
        <v>820</v>
      </c>
      <c r="C84" s="67" t="s">
        <v>14</v>
      </c>
      <c r="D84" s="67" t="s">
        <v>26</v>
      </c>
      <c r="E84" s="67" t="s">
        <v>170</v>
      </c>
      <c r="F84" s="67" t="s">
        <v>131</v>
      </c>
      <c r="G84" s="67"/>
      <c r="H84" s="68"/>
    </row>
    <row r="85" spans="1:8" s="14" customFormat="1" ht="14.25" hidden="1">
      <c r="A85" s="33" t="s">
        <v>56</v>
      </c>
      <c r="B85" s="47">
        <v>820</v>
      </c>
      <c r="C85" s="23" t="s">
        <v>18</v>
      </c>
      <c r="D85" s="23"/>
      <c r="E85" s="23"/>
      <c r="F85" s="23"/>
      <c r="G85" s="23"/>
      <c r="H85" s="24">
        <f>H86+H91+H98</f>
        <v>0</v>
      </c>
    </row>
    <row r="86" spans="1:8" s="14" customFormat="1" hidden="1">
      <c r="A86" s="28" t="s">
        <v>114</v>
      </c>
      <c r="B86" s="46">
        <v>820</v>
      </c>
      <c r="C86" s="26" t="s">
        <v>18</v>
      </c>
      <c r="D86" s="26" t="s">
        <v>77</v>
      </c>
      <c r="E86" s="26"/>
      <c r="F86" s="26"/>
      <c r="G86" s="26"/>
      <c r="H86" s="27">
        <f>H87</f>
        <v>0</v>
      </c>
    </row>
    <row r="87" spans="1:8" s="14" customFormat="1" ht="45" hidden="1">
      <c r="A87" s="28" t="s">
        <v>118</v>
      </c>
      <c r="B87" s="46">
        <v>820</v>
      </c>
      <c r="C87" s="26" t="s">
        <v>18</v>
      </c>
      <c r="D87" s="26" t="s">
        <v>77</v>
      </c>
      <c r="E87" s="26" t="s">
        <v>117</v>
      </c>
      <c r="F87" s="26"/>
      <c r="G87" s="26"/>
      <c r="H87" s="27">
        <f>H88</f>
        <v>0</v>
      </c>
    </row>
    <row r="88" spans="1:8" s="14" customFormat="1" ht="45" hidden="1">
      <c r="A88" s="28" t="s">
        <v>115</v>
      </c>
      <c r="B88" s="46">
        <v>820</v>
      </c>
      <c r="C88" s="26" t="s">
        <v>18</v>
      </c>
      <c r="D88" s="26" t="s">
        <v>77</v>
      </c>
      <c r="E88" s="26" t="s">
        <v>116</v>
      </c>
      <c r="F88" s="26" t="s">
        <v>110</v>
      </c>
      <c r="G88" s="26"/>
      <c r="H88" s="27">
        <f>H89+H90</f>
        <v>0</v>
      </c>
    </row>
    <row r="89" spans="1:8" s="71" customFormat="1" ht="30" hidden="1">
      <c r="A89" s="65" t="s">
        <v>136</v>
      </c>
      <c r="B89" s="66">
        <v>820</v>
      </c>
      <c r="C89" s="67" t="s">
        <v>18</v>
      </c>
      <c r="D89" s="67" t="s">
        <v>77</v>
      </c>
      <c r="E89" s="67" t="s">
        <v>116</v>
      </c>
      <c r="F89" s="67" t="s">
        <v>131</v>
      </c>
      <c r="G89" s="67"/>
      <c r="H89" s="68"/>
    </row>
    <row r="90" spans="1:8" s="71" customFormat="1" ht="30" hidden="1">
      <c r="A90" s="65" t="s">
        <v>139</v>
      </c>
      <c r="B90" s="66">
        <v>820</v>
      </c>
      <c r="C90" s="67" t="s">
        <v>18</v>
      </c>
      <c r="D90" s="67" t="s">
        <v>77</v>
      </c>
      <c r="E90" s="67" t="s">
        <v>116</v>
      </c>
      <c r="F90" s="67" t="s">
        <v>138</v>
      </c>
      <c r="G90" s="67"/>
      <c r="H90" s="68"/>
    </row>
    <row r="91" spans="1:8" s="14" customFormat="1" hidden="1">
      <c r="A91" s="28" t="s">
        <v>68</v>
      </c>
      <c r="B91" s="46">
        <v>820</v>
      </c>
      <c r="C91" s="26" t="s">
        <v>18</v>
      </c>
      <c r="D91" s="26" t="s">
        <v>69</v>
      </c>
      <c r="E91" s="26"/>
      <c r="F91" s="26"/>
      <c r="G91" s="26"/>
      <c r="H91" s="27">
        <f>H92</f>
        <v>0</v>
      </c>
    </row>
    <row r="92" spans="1:8" s="14" customFormat="1" hidden="1">
      <c r="A92" s="28" t="s">
        <v>70</v>
      </c>
      <c r="B92" s="46">
        <v>820</v>
      </c>
      <c r="C92" s="26" t="s">
        <v>18</v>
      </c>
      <c r="D92" s="26" t="s">
        <v>69</v>
      </c>
      <c r="E92" s="26" t="s">
        <v>71</v>
      </c>
      <c r="F92" s="23"/>
      <c r="G92" s="23"/>
      <c r="H92" s="27">
        <f>H93</f>
        <v>0</v>
      </c>
    </row>
    <row r="93" spans="1:8" s="14" customFormat="1" ht="60" hidden="1">
      <c r="A93" s="28" t="s">
        <v>72</v>
      </c>
      <c r="B93" s="46">
        <v>820</v>
      </c>
      <c r="C93" s="26" t="s">
        <v>18</v>
      </c>
      <c r="D93" s="26" t="s">
        <v>69</v>
      </c>
      <c r="E93" s="26" t="s">
        <v>73</v>
      </c>
      <c r="F93" s="26"/>
      <c r="G93" s="23"/>
      <c r="H93" s="27">
        <f>H94+H95+H96+H97</f>
        <v>0</v>
      </c>
    </row>
    <row r="94" spans="1:8" s="71" customFormat="1" ht="30" hidden="1">
      <c r="A94" s="65" t="s">
        <v>136</v>
      </c>
      <c r="B94" s="66">
        <v>820</v>
      </c>
      <c r="C94" s="67" t="s">
        <v>18</v>
      </c>
      <c r="D94" s="67" t="s">
        <v>69</v>
      </c>
      <c r="E94" s="67" t="s">
        <v>73</v>
      </c>
      <c r="F94" s="67" t="s">
        <v>131</v>
      </c>
      <c r="G94" s="72"/>
      <c r="H94" s="68"/>
    </row>
    <row r="95" spans="1:8" s="71" customFormat="1" ht="30" hidden="1">
      <c r="A95" s="65" t="s">
        <v>139</v>
      </c>
      <c r="B95" s="66">
        <v>820</v>
      </c>
      <c r="C95" s="67" t="s">
        <v>18</v>
      </c>
      <c r="D95" s="67" t="s">
        <v>69</v>
      </c>
      <c r="E95" s="67" t="s">
        <v>73</v>
      </c>
      <c r="F95" s="67" t="s">
        <v>138</v>
      </c>
      <c r="G95" s="72"/>
      <c r="H95" s="68"/>
    </row>
    <row r="96" spans="1:8" s="71" customFormat="1" ht="30" hidden="1">
      <c r="A96" s="65" t="s">
        <v>147</v>
      </c>
      <c r="B96" s="66">
        <v>820</v>
      </c>
      <c r="C96" s="67" t="s">
        <v>18</v>
      </c>
      <c r="D96" s="67" t="s">
        <v>69</v>
      </c>
      <c r="E96" s="67" t="s">
        <v>73</v>
      </c>
      <c r="F96" s="67" t="s">
        <v>140</v>
      </c>
      <c r="G96" s="72"/>
      <c r="H96" s="68"/>
    </row>
    <row r="97" spans="1:8" s="71" customFormat="1" hidden="1">
      <c r="A97" s="65" t="s">
        <v>133</v>
      </c>
      <c r="B97" s="66">
        <v>820</v>
      </c>
      <c r="C97" s="67" t="s">
        <v>18</v>
      </c>
      <c r="D97" s="67" t="s">
        <v>69</v>
      </c>
      <c r="E97" s="67" t="s">
        <v>73</v>
      </c>
      <c r="F97" s="67" t="s">
        <v>132</v>
      </c>
      <c r="G97" s="72"/>
      <c r="H97" s="68"/>
    </row>
    <row r="98" spans="1:8" s="14" customFormat="1" hidden="1">
      <c r="A98" s="28" t="s">
        <v>91</v>
      </c>
      <c r="B98" s="46">
        <v>820</v>
      </c>
      <c r="C98" s="26" t="s">
        <v>18</v>
      </c>
      <c r="D98" s="26" t="s">
        <v>90</v>
      </c>
      <c r="E98" s="26"/>
      <c r="F98" s="26"/>
      <c r="G98" s="23"/>
      <c r="H98" s="27">
        <f>H99</f>
        <v>0</v>
      </c>
    </row>
    <row r="99" spans="1:8" s="14" customFormat="1" ht="30" hidden="1">
      <c r="A99" s="28" t="s">
        <v>146</v>
      </c>
      <c r="B99" s="46">
        <v>820</v>
      </c>
      <c r="C99" s="26" t="s">
        <v>18</v>
      </c>
      <c r="D99" s="26" t="s">
        <v>90</v>
      </c>
      <c r="E99" s="26" t="s">
        <v>145</v>
      </c>
      <c r="F99" s="26"/>
      <c r="G99" s="23"/>
      <c r="H99" s="27">
        <f>H100</f>
        <v>0</v>
      </c>
    </row>
    <row r="100" spans="1:8" s="14" customFormat="1" hidden="1">
      <c r="A100" s="28" t="s">
        <v>97</v>
      </c>
      <c r="B100" s="46">
        <v>820</v>
      </c>
      <c r="C100" s="26" t="s">
        <v>18</v>
      </c>
      <c r="D100" s="26" t="s">
        <v>90</v>
      </c>
      <c r="E100" s="26" t="s">
        <v>96</v>
      </c>
      <c r="F100" s="23"/>
      <c r="G100" s="23"/>
      <c r="H100" s="27">
        <f>H101+H102</f>
        <v>0</v>
      </c>
    </row>
    <row r="101" spans="1:8" s="71" customFormat="1" ht="30" hidden="1">
      <c r="A101" s="65" t="s">
        <v>136</v>
      </c>
      <c r="B101" s="66">
        <v>820</v>
      </c>
      <c r="C101" s="67" t="s">
        <v>18</v>
      </c>
      <c r="D101" s="67" t="s">
        <v>90</v>
      </c>
      <c r="E101" s="67" t="s">
        <v>96</v>
      </c>
      <c r="F101" s="67" t="s">
        <v>131</v>
      </c>
      <c r="G101" s="72"/>
      <c r="H101" s="68"/>
    </row>
    <row r="102" spans="1:8" s="71" customFormat="1" ht="30" hidden="1">
      <c r="A102" s="65" t="s">
        <v>147</v>
      </c>
      <c r="B102" s="66">
        <v>820</v>
      </c>
      <c r="C102" s="67" t="s">
        <v>18</v>
      </c>
      <c r="D102" s="67" t="s">
        <v>90</v>
      </c>
      <c r="E102" s="67" t="s">
        <v>96</v>
      </c>
      <c r="F102" s="67" t="s">
        <v>140</v>
      </c>
      <c r="G102" s="72"/>
      <c r="H102" s="68"/>
    </row>
    <row r="103" spans="1:8" s="14" customFormat="1" ht="14.25">
      <c r="A103" s="22" t="s">
        <v>27</v>
      </c>
      <c r="B103" s="47">
        <v>820</v>
      </c>
      <c r="C103" s="23" t="s">
        <v>19</v>
      </c>
      <c r="D103" s="23"/>
      <c r="E103" s="23"/>
      <c r="F103" s="23"/>
      <c r="G103" s="23"/>
      <c r="H103" s="24">
        <f>H104+H113+H122+H141+H148</f>
        <v>95887.489999999991</v>
      </c>
    </row>
    <row r="104" spans="1:8" s="14" customFormat="1">
      <c r="A104" s="25" t="s">
        <v>28</v>
      </c>
      <c r="B104" s="46">
        <v>820</v>
      </c>
      <c r="C104" s="26" t="s">
        <v>19</v>
      </c>
      <c r="D104" s="26" t="s">
        <v>8</v>
      </c>
      <c r="E104" s="23"/>
      <c r="F104" s="23"/>
      <c r="G104" s="23"/>
      <c r="H104" s="27">
        <f>H105+H110</f>
        <v>43552.623</v>
      </c>
    </row>
    <row r="105" spans="1:8" s="14" customFormat="1">
      <c r="A105" s="28" t="s">
        <v>148</v>
      </c>
      <c r="B105" s="46">
        <v>820</v>
      </c>
      <c r="C105" s="26" t="s">
        <v>19</v>
      </c>
      <c r="D105" s="26" t="s">
        <v>8</v>
      </c>
      <c r="E105" s="26" t="s">
        <v>119</v>
      </c>
      <c r="F105" s="26"/>
      <c r="G105" s="26"/>
      <c r="H105" s="27">
        <f>H106</f>
        <v>1400</v>
      </c>
    </row>
    <row r="106" spans="1:8" s="14" customFormat="1">
      <c r="A106" s="31" t="s">
        <v>86</v>
      </c>
      <c r="B106" s="46">
        <v>820</v>
      </c>
      <c r="C106" s="26" t="s">
        <v>19</v>
      </c>
      <c r="D106" s="26" t="s">
        <v>8</v>
      </c>
      <c r="E106" s="26" t="s">
        <v>87</v>
      </c>
      <c r="F106" s="26"/>
      <c r="G106" s="26"/>
      <c r="H106" s="27">
        <f>H107+H108+H109</f>
        <v>1400</v>
      </c>
    </row>
    <row r="107" spans="1:8" s="71" customFormat="1" ht="30">
      <c r="A107" s="65" t="s">
        <v>136</v>
      </c>
      <c r="B107" s="66">
        <v>820</v>
      </c>
      <c r="C107" s="67" t="s">
        <v>19</v>
      </c>
      <c r="D107" s="67" t="s">
        <v>8</v>
      </c>
      <c r="E107" s="67" t="s">
        <v>87</v>
      </c>
      <c r="F107" s="67" t="s">
        <v>131</v>
      </c>
      <c r="G107" s="67"/>
      <c r="H107" s="68">
        <v>1400</v>
      </c>
    </row>
    <row r="108" spans="1:8" s="71" customFormat="1" ht="30" hidden="1">
      <c r="A108" s="65" t="s">
        <v>139</v>
      </c>
      <c r="B108" s="66">
        <v>820</v>
      </c>
      <c r="C108" s="67" t="s">
        <v>19</v>
      </c>
      <c r="D108" s="67" t="s">
        <v>8</v>
      </c>
      <c r="E108" s="67" t="s">
        <v>87</v>
      </c>
      <c r="F108" s="67" t="s">
        <v>138</v>
      </c>
      <c r="G108" s="67"/>
      <c r="H108" s="68"/>
    </row>
    <row r="109" spans="1:8" s="71" customFormat="1" hidden="1">
      <c r="A109" s="65" t="s">
        <v>133</v>
      </c>
      <c r="B109" s="66">
        <v>820</v>
      </c>
      <c r="C109" s="67" t="s">
        <v>19</v>
      </c>
      <c r="D109" s="67" t="s">
        <v>8</v>
      </c>
      <c r="E109" s="67" t="s">
        <v>87</v>
      </c>
      <c r="F109" s="67" t="s">
        <v>132</v>
      </c>
      <c r="G109" s="67"/>
      <c r="H109" s="68"/>
    </row>
    <row r="110" spans="1:8" s="14" customFormat="1">
      <c r="A110" s="28" t="s">
        <v>100</v>
      </c>
      <c r="B110" s="46">
        <v>820</v>
      </c>
      <c r="C110" s="26" t="s">
        <v>19</v>
      </c>
      <c r="D110" s="26" t="s">
        <v>8</v>
      </c>
      <c r="E110" s="26" t="s">
        <v>124</v>
      </c>
      <c r="F110" s="26"/>
      <c r="G110" s="26"/>
      <c r="H110" s="27">
        <f>H111</f>
        <v>42152.623</v>
      </c>
    </row>
    <row r="111" spans="1:8" ht="60">
      <c r="A111" s="28" t="s">
        <v>143</v>
      </c>
      <c r="B111" s="46">
        <v>820</v>
      </c>
      <c r="C111" s="26" t="s">
        <v>19</v>
      </c>
      <c r="D111" s="26" t="s">
        <v>8</v>
      </c>
      <c r="E111" s="26" t="s">
        <v>65</v>
      </c>
      <c r="F111" s="26"/>
      <c r="G111" s="26"/>
      <c r="H111" s="27">
        <f>H112</f>
        <v>42152.623</v>
      </c>
    </row>
    <row r="112" spans="1:8" s="69" customFormat="1">
      <c r="A112" s="65" t="s">
        <v>100</v>
      </c>
      <c r="B112" s="66">
        <v>820</v>
      </c>
      <c r="C112" s="67" t="s">
        <v>19</v>
      </c>
      <c r="D112" s="67" t="s">
        <v>8</v>
      </c>
      <c r="E112" s="67" t="s">
        <v>65</v>
      </c>
      <c r="F112" s="67" t="s">
        <v>12</v>
      </c>
      <c r="G112" s="67"/>
      <c r="H112" s="68">
        <v>42152.623</v>
      </c>
    </row>
    <row r="113" spans="1:8" hidden="1">
      <c r="A113" s="25" t="s">
        <v>29</v>
      </c>
      <c r="B113" s="46">
        <v>820</v>
      </c>
      <c r="C113" s="26" t="s">
        <v>19</v>
      </c>
      <c r="D113" s="26" t="s">
        <v>9</v>
      </c>
      <c r="E113" s="26"/>
      <c r="F113" s="26"/>
      <c r="G113" s="26"/>
      <c r="H113" s="27">
        <f>H114+H118</f>
        <v>0</v>
      </c>
    </row>
    <row r="114" spans="1:8" hidden="1">
      <c r="A114" s="25" t="s">
        <v>100</v>
      </c>
      <c r="B114" s="46">
        <v>820</v>
      </c>
      <c r="C114" s="26" t="s">
        <v>19</v>
      </c>
      <c r="D114" s="26" t="s">
        <v>9</v>
      </c>
      <c r="E114" s="26" t="s">
        <v>124</v>
      </c>
      <c r="F114" s="26"/>
      <c r="G114" s="26"/>
      <c r="H114" s="27">
        <f>H115</f>
        <v>0</v>
      </c>
    </row>
    <row r="115" spans="1:8" ht="60" hidden="1">
      <c r="A115" s="25" t="s">
        <v>150</v>
      </c>
      <c r="B115" s="46">
        <v>820</v>
      </c>
      <c r="C115" s="26" t="s">
        <v>19</v>
      </c>
      <c r="D115" s="26" t="s">
        <v>9</v>
      </c>
      <c r="E115" s="26" t="s">
        <v>101</v>
      </c>
      <c r="F115" s="26"/>
      <c r="G115" s="26"/>
      <c r="H115" s="27">
        <f>H116+H117</f>
        <v>0</v>
      </c>
    </row>
    <row r="116" spans="1:8" s="71" customFormat="1" hidden="1">
      <c r="A116" s="65" t="s">
        <v>100</v>
      </c>
      <c r="B116" s="66">
        <v>820</v>
      </c>
      <c r="C116" s="67" t="s">
        <v>19</v>
      </c>
      <c r="D116" s="67" t="s">
        <v>9</v>
      </c>
      <c r="E116" s="67" t="s">
        <v>101</v>
      </c>
      <c r="F116" s="67" t="s">
        <v>12</v>
      </c>
      <c r="G116" s="67"/>
      <c r="H116" s="68"/>
    </row>
    <row r="117" spans="1:8" s="71" customFormat="1" hidden="1">
      <c r="A117" s="65"/>
      <c r="B117" s="66">
        <v>820</v>
      </c>
      <c r="C117" s="67" t="s">
        <v>19</v>
      </c>
      <c r="D117" s="67" t="s">
        <v>9</v>
      </c>
      <c r="E117" s="67" t="s">
        <v>116</v>
      </c>
      <c r="F117" s="67" t="s">
        <v>138</v>
      </c>
      <c r="G117" s="67"/>
      <c r="H117" s="68"/>
    </row>
    <row r="118" spans="1:8" hidden="1">
      <c r="A118" s="25" t="s">
        <v>30</v>
      </c>
      <c r="B118" s="46">
        <v>820</v>
      </c>
      <c r="C118" s="26" t="s">
        <v>19</v>
      </c>
      <c r="D118" s="26" t="s">
        <v>9</v>
      </c>
      <c r="E118" s="26" t="s">
        <v>31</v>
      </c>
      <c r="F118" s="26"/>
      <c r="G118" s="26"/>
      <c r="H118" s="27">
        <f>H119</f>
        <v>0</v>
      </c>
    </row>
    <row r="119" spans="1:8" hidden="1">
      <c r="A119" s="25" t="s">
        <v>32</v>
      </c>
      <c r="B119" s="46">
        <v>820</v>
      </c>
      <c r="C119" s="26" t="s">
        <v>19</v>
      </c>
      <c r="D119" s="26" t="s">
        <v>9</v>
      </c>
      <c r="E119" s="26" t="s">
        <v>33</v>
      </c>
      <c r="F119" s="26"/>
      <c r="G119" s="26"/>
      <c r="H119" s="27">
        <f>H120+H121</f>
        <v>0</v>
      </c>
    </row>
    <row r="120" spans="1:8" s="69" customFormat="1" ht="30" hidden="1">
      <c r="A120" s="65" t="s">
        <v>136</v>
      </c>
      <c r="B120" s="66">
        <v>820</v>
      </c>
      <c r="C120" s="67" t="s">
        <v>19</v>
      </c>
      <c r="D120" s="67" t="s">
        <v>9</v>
      </c>
      <c r="E120" s="67" t="s">
        <v>33</v>
      </c>
      <c r="F120" s="67" t="s">
        <v>131</v>
      </c>
      <c r="G120" s="67"/>
      <c r="H120" s="68"/>
    </row>
    <row r="121" spans="1:8" s="69" customFormat="1" hidden="1">
      <c r="A121" s="65" t="s">
        <v>133</v>
      </c>
      <c r="B121" s="66">
        <v>820</v>
      </c>
      <c r="C121" s="67" t="s">
        <v>19</v>
      </c>
      <c r="D121" s="67" t="s">
        <v>9</v>
      </c>
      <c r="E121" s="67" t="s">
        <v>33</v>
      </c>
      <c r="F121" s="67" t="s">
        <v>132</v>
      </c>
      <c r="G121" s="67"/>
      <c r="H121" s="68"/>
    </row>
    <row r="122" spans="1:8">
      <c r="A122" s="25" t="s">
        <v>44</v>
      </c>
      <c r="B122" s="46">
        <v>820</v>
      </c>
      <c r="C122" s="30" t="s">
        <v>19</v>
      </c>
      <c r="D122" s="30" t="s">
        <v>14</v>
      </c>
      <c r="E122" s="26"/>
      <c r="F122" s="34"/>
      <c r="G122" s="34"/>
      <c r="H122" s="27">
        <f>H123+H128</f>
        <v>52334.866999999998</v>
      </c>
    </row>
    <row r="123" spans="1:8" hidden="1">
      <c r="A123" s="28" t="s">
        <v>100</v>
      </c>
      <c r="B123" s="46">
        <v>820</v>
      </c>
      <c r="C123" s="26" t="s">
        <v>19</v>
      </c>
      <c r="D123" s="26" t="s">
        <v>14</v>
      </c>
      <c r="E123" s="26" t="s">
        <v>124</v>
      </c>
      <c r="F123" s="26"/>
      <c r="G123" s="26"/>
      <c r="H123" s="29">
        <f>H124</f>
        <v>0</v>
      </c>
    </row>
    <row r="124" spans="1:8" ht="60" hidden="1">
      <c r="A124" s="28" t="s">
        <v>150</v>
      </c>
      <c r="B124" s="46">
        <v>820</v>
      </c>
      <c r="C124" s="26" t="s">
        <v>19</v>
      </c>
      <c r="D124" s="26" t="s">
        <v>14</v>
      </c>
      <c r="E124" s="26" t="s">
        <v>101</v>
      </c>
      <c r="F124" s="26"/>
      <c r="G124" s="26"/>
      <c r="H124" s="29">
        <f>H125+H126+H127</f>
        <v>0</v>
      </c>
    </row>
    <row r="125" spans="1:8" s="69" customFormat="1" hidden="1">
      <c r="A125" s="65" t="s">
        <v>100</v>
      </c>
      <c r="B125" s="66">
        <v>820</v>
      </c>
      <c r="C125" s="67" t="s">
        <v>19</v>
      </c>
      <c r="D125" s="67" t="s">
        <v>14</v>
      </c>
      <c r="E125" s="67" t="s">
        <v>101</v>
      </c>
      <c r="F125" s="67" t="s">
        <v>12</v>
      </c>
      <c r="G125" s="67"/>
      <c r="H125" s="70"/>
    </row>
    <row r="126" spans="1:8" s="69" customFormat="1" hidden="1">
      <c r="A126" s="65"/>
      <c r="B126" s="66">
        <v>820</v>
      </c>
      <c r="C126" s="67" t="s">
        <v>19</v>
      </c>
      <c r="D126" s="67" t="s">
        <v>14</v>
      </c>
      <c r="E126" s="67" t="s">
        <v>112</v>
      </c>
      <c r="F126" s="67" t="s">
        <v>138</v>
      </c>
      <c r="G126" s="67"/>
      <c r="H126" s="70"/>
    </row>
    <row r="127" spans="1:8" s="69" customFormat="1" hidden="1">
      <c r="A127" s="65"/>
      <c r="B127" s="66">
        <v>820</v>
      </c>
      <c r="C127" s="67" t="s">
        <v>19</v>
      </c>
      <c r="D127" s="67" t="s">
        <v>14</v>
      </c>
      <c r="E127" s="67" t="s">
        <v>112</v>
      </c>
      <c r="F127" s="67" t="s">
        <v>132</v>
      </c>
      <c r="G127" s="67"/>
      <c r="H127" s="70"/>
    </row>
    <row r="128" spans="1:8">
      <c r="A128" s="25" t="s">
        <v>44</v>
      </c>
      <c r="B128" s="46">
        <v>820</v>
      </c>
      <c r="C128" s="26" t="s">
        <v>19</v>
      </c>
      <c r="D128" s="26" t="s">
        <v>14</v>
      </c>
      <c r="E128" s="26" t="s">
        <v>45</v>
      </c>
      <c r="F128" s="30"/>
      <c r="G128" s="30"/>
      <c r="H128" s="27">
        <f>H129+H131+H134+H136+H138</f>
        <v>52334.866999999998</v>
      </c>
    </row>
    <row r="129" spans="1:8">
      <c r="A129" s="25" t="s">
        <v>46</v>
      </c>
      <c r="B129" s="46">
        <v>820</v>
      </c>
      <c r="C129" s="26" t="s">
        <v>19</v>
      </c>
      <c r="D129" s="26" t="s">
        <v>14</v>
      </c>
      <c r="E129" s="26" t="s">
        <v>47</v>
      </c>
      <c r="F129" s="30"/>
      <c r="G129" s="30"/>
      <c r="H129" s="27">
        <f>H130</f>
        <v>22976.073</v>
      </c>
    </row>
    <row r="130" spans="1:8" s="69" customFormat="1" ht="30">
      <c r="A130" s="65" t="s">
        <v>136</v>
      </c>
      <c r="B130" s="66">
        <v>820</v>
      </c>
      <c r="C130" s="67" t="s">
        <v>19</v>
      </c>
      <c r="D130" s="67" t="s">
        <v>14</v>
      </c>
      <c r="E130" s="67" t="s">
        <v>47</v>
      </c>
      <c r="F130" s="73" t="s">
        <v>131</v>
      </c>
      <c r="G130" s="73"/>
      <c r="H130" s="68">
        <v>22976.073</v>
      </c>
    </row>
    <row r="131" spans="1:8" ht="45">
      <c r="A131" s="28" t="s">
        <v>64</v>
      </c>
      <c r="B131" s="46">
        <v>820</v>
      </c>
      <c r="C131" s="26" t="s">
        <v>19</v>
      </c>
      <c r="D131" s="26" t="s">
        <v>14</v>
      </c>
      <c r="E131" s="26" t="s">
        <v>48</v>
      </c>
      <c r="F131" s="30"/>
      <c r="G131" s="30"/>
      <c r="H131" s="27">
        <f>H132+H133</f>
        <v>11076.944</v>
      </c>
    </row>
    <row r="132" spans="1:8" s="69" customFormat="1" ht="30">
      <c r="A132" s="65" t="s">
        <v>136</v>
      </c>
      <c r="B132" s="66">
        <v>820</v>
      </c>
      <c r="C132" s="67" t="s">
        <v>19</v>
      </c>
      <c r="D132" s="67" t="s">
        <v>14</v>
      </c>
      <c r="E132" s="67" t="s">
        <v>48</v>
      </c>
      <c r="F132" s="73" t="s">
        <v>131</v>
      </c>
      <c r="G132" s="73"/>
      <c r="H132" s="68">
        <v>11076.944</v>
      </c>
    </row>
    <row r="133" spans="1:8" s="69" customFormat="1" hidden="1">
      <c r="A133" s="65" t="s">
        <v>133</v>
      </c>
      <c r="B133" s="66">
        <v>820</v>
      </c>
      <c r="C133" s="67" t="s">
        <v>19</v>
      </c>
      <c r="D133" s="67" t="s">
        <v>14</v>
      </c>
      <c r="E133" s="67" t="s">
        <v>48</v>
      </c>
      <c r="F133" s="73" t="s">
        <v>132</v>
      </c>
      <c r="G133" s="73"/>
      <c r="H133" s="68"/>
    </row>
    <row r="134" spans="1:8">
      <c r="A134" s="25" t="s">
        <v>49</v>
      </c>
      <c r="B134" s="46">
        <v>820</v>
      </c>
      <c r="C134" s="30" t="s">
        <v>19</v>
      </c>
      <c r="D134" s="30" t="s">
        <v>14</v>
      </c>
      <c r="E134" s="26" t="s">
        <v>50</v>
      </c>
      <c r="F134" s="30"/>
      <c r="G134" s="30"/>
      <c r="H134" s="27">
        <f>H135</f>
        <v>7030.2749999999996</v>
      </c>
    </row>
    <row r="135" spans="1:8" s="69" customFormat="1" ht="30">
      <c r="A135" s="65" t="s">
        <v>136</v>
      </c>
      <c r="B135" s="66">
        <v>820</v>
      </c>
      <c r="C135" s="67" t="s">
        <v>19</v>
      </c>
      <c r="D135" s="67" t="s">
        <v>14</v>
      </c>
      <c r="E135" s="67" t="s">
        <v>50</v>
      </c>
      <c r="F135" s="73" t="s">
        <v>131</v>
      </c>
      <c r="G135" s="73"/>
      <c r="H135" s="68">
        <v>7030.2749999999996</v>
      </c>
    </row>
    <row r="136" spans="1:8">
      <c r="A136" s="25" t="s">
        <v>51</v>
      </c>
      <c r="B136" s="46">
        <v>820</v>
      </c>
      <c r="C136" s="30" t="s">
        <v>19</v>
      </c>
      <c r="D136" s="30" t="s">
        <v>14</v>
      </c>
      <c r="E136" s="26" t="s">
        <v>52</v>
      </c>
      <c r="F136" s="30"/>
      <c r="G136" s="30"/>
      <c r="H136" s="27">
        <f>H137</f>
        <v>147</v>
      </c>
    </row>
    <row r="137" spans="1:8" s="69" customFormat="1" ht="30">
      <c r="A137" s="65" t="s">
        <v>136</v>
      </c>
      <c r="B137" s="66">
        <v>820</v>
      </c>
      <c r="C137" s="73" t="s">
        <v>19</v>
      </c>
      <c r="D137" s="73" t="s">
        <v>14</v>
      </c>
      <c r="E137" s="67" t="s">
        <v>52</v>
      </c>
      <c r="F137" s="73" t="s">
        <v>131</v>
      </c>
      <c r="G137" s="73"/>
      <c r="H137" s="68">
        <v>147</v>
      </c>
    </row>
    <row r="138" spans="1:8" ht="30">
      <c r="A138" s="28" t="s">
        <v>53</v>
      </c>
      <c r="B138" s="46">
        <v>820</v>
      </c>
      <c r="C138" s="30" t="s">
        <v>19</v>
      </c>
      <c r="D138" s="30" t="s">
        <v>14</v>
      </c>
      <c r="E138" s="26" t="s">
        <v>54</v>
      </c>
      <c r="F138" s="30"/>
      <c r="G138" s="30"/>
      <c r="H138" s="27">
        <f>H139+H140</f>
        <v>11104.575000000001</v>
      </c>
    </row>
    <row r="139" spans="1:8" s="69" customFormat="1" ht="30">
      <c r="A139" s="65" t="s">
        <v>136</v>
      </c>
      <c r="B139" s="66">
        <v>820</v>
      </c>
      <c r="C139" s="73" t="s">
        <v>19</v>
      </c>
      <c r="D139" s="73" t="s">
        <v>14</v>
      </c>
      <c r="E139" s="74">
        <v>6000500</v>
      </c>
      <c r="F139" s="74">
        <v>200</v>
      </c>
      <c r="G139" s="74"/>
      <c r="H139" s="68">
        <v>11104.575000000001</v>
      </c>
    </row>
    <row r="140" spans="1:8" s="69" customFormat="1" hidden="1">
      <c r="A140" s="65" t="s">
        <v>133</v>
      </c>
      <c r="B140" s="66">
        <v>820</v>
      </c>
      <c r="C140" s="73" t="s">
        <v>19</v>
      </c>
      <c r="D140" s="73" t="s">
        <v>14</v>
      </c>
      <c r="E140" s="74">
        <v>6000500</v>
      </c>
      <c r="F140" s="74">
        <v>800</v>
      </c>
      <c r="G140" s="74"/>
      <c r="H140" s="68"/>
    </row>
    <row r="141" spans="1:8" ht="30" hidden="1">
      <c r="A141" s="25" t="s">
        <v>104</v>
      </c>
      <c r="B141" s="46">
        <v>820</v>
      </c>
      <c r="C141" s="26" t="s">
        <v>19</v>
      </c>
      <c r="D141" s="26" t="s">
        <v>19</v>
      </c>
      <c r="E141" s="26"/>
      <c r="F141" s="26"/>
      <c r="G141" s="26"/>
      <c r="H141" s="27">
        <f>H142</f>
        <v>0</v>
      </c>
    </row>
    <row r="142" spans="1:8" ht="30" hidden="1">
      <c r="A142" s="28" t="s">
        <v>88</v>
      </c>
      <c r="B142" s="46">
        <v>820</v>
      </c>
      <c r="C142" s="26" t="s">
        <v>19</v>
      </c>
      <c r="D142" s="26" t="s">
        <v>19</v>
      </c>
      <c r="E142" s="26" t="s">
        <v>84</v>
      </c>
      <c r="F142" s="26"/>
      <c r="G142" s="26"/>
      <c r="H142" s="29">
        <f>H143</f>
        <v>0</v>
      </c>
    </row>
    <row r="143" spans="1:8" hidden="1">
      <c r="A143" s="28" t="s">
        <v>113</v>
      </c>
      <c r="B143" s="46">
        <v>820</v>
      </c>
      <c r="C143" s="26" t="s">
        <v>19</v>
      </c>
      <c r="D143" s="26" t="s">
        <v>19</v>
      </c>
      <c r="E143" s="26" t="s">
        <v>112</v>
      </c>
      <c r="F143" s="26"/>
      <c r="G143" s="26"/>
      <c r="H143" s="29">
        <f>H144+H145+H146+H147</f>
        <v>0</v>
      </c>
    </row>
    <row r="144" spans="1:8" s="69" customFormat="1" ht="30" hidden="1">
      <c r="A144" s="65" t="s">
        <v>136</v>
      </c>
      <c r="B144" s="66">
        <v>820</v>
      </c>
      <c r="C144" s="67" t="s">
        <v>19</v>
      </c>
      <c r="D144" s="67" t="s">
        <v>19</v>
      </c>
      <c r="E144" s="67" t="s">
        <v>112</v>
      </c>
      <c r="F144" s="67" t="s">
        <v>131</v>
      </c>
      <c r="G144" s="67"/>
      <c r="H144" s="70"/>
    </row>
    <row r="145" spans="1:8" s="69" customFormat="1" ht="30" hidden="1">
      <c r="A145" s="65" t="s">
        <v>139</v>
      </c>
      <c r="B145" s="66">
        <v>820</v>
      </c>
      <c r="C145" s="67" t="s">
        <v>19</v>
      </c>
      <c r="D145" s="67" t="s">
        <v>19</v>
      </c>
      <c r="E145" s="67" t="s">
        <v>112</v>
      </c>
      <c r="F145" s="67" t="s">
        <v>138</v>
      </c>
      <c r="G145" s="67"/>
      <c r="H145" s="70"/>
    </row>
    <row r="146" spans="1:8" s="69" customFormat="1" ht="30" hidden="1">
      <c r="A146" s="65" t="s">
        <v>147</v>
      </c>
      <c r="B146" s="66">
        <v>820</v>
      </c>
      <c r="C146" s="67" t="s">
        <v>19</v>
      </c>
      <c r="D146" s="67" t="s">
        <v>19</v>
      </c>
      <c r="E146" s="67" t="s">
        <v>112</v>
      </c>
      <c r="F146" s="67" t="s">
        <v>140</v>
      </c>
      <c r="G146" s="67"/>
      <c r="H146" s="70"/>
    </row>
    <row r="147" spans="1:8" s="69" customFormat="1" hidden="1">
      <c r="A147" s="65" t="s">
        <v>133</v>
      </c>
      <c r="B147" s="66">
        <v>820</v>
      </c>
      <c r="C147" s="67" t="s">
        <v>19</v>
      </c>
      <c r="D147" s="67" t="s">
        <v>19</v>
      </c>
      <c r="E147" s="67" t="s">
        <v>112</v>
      </c>
      <c r="F147" s="67" t="s">
        <v>132</v>
      </c>
      <c r="G147" s="67"/>
      <c r="H147" s="70"/>
    </row>
    <row r="148" spans="1:8" hidden="1">
      <c r="A148" s="28" t="s">
        <v>27</v>
      </c>
      <c r="B148" s="46">
        <v>820</v>
      </c>
      <c r="C148" s="26" t="s">
        <v>19</v>
      </c>
      <c r="D148" s="26"/>
      <c r="E148" s="26"/>
      <c r="F148" s="26"/>
      <c r="G148" s="26" t="s">
        <v>55</v>
      </c>
      <c r="H148" s="27">
        <f>H149+H155+H160</f>
        <v>0</v>
      </c>
    </row>
    <row r="149" spans="1:8" s="14" customFormat="1" hidden="1">
      <c r="A149" s="25" t="s">
        <v>28</v>
      </c>
      <c r="B149" s="46">
        <v>820</v>
      </c>
      <c r="C149" s="26" t="s">
        <v>19</v>
      </c>
      <c r="D149" s="26" t="s">
        <v>8</v>
      </c>
      <c r="E149" s="23"/>
      <c r="F149" s="23"/>
      <c r="G149" s="26" t="s">
        <v>55</v>
      </c>
      <c r="H149" s="27">
        <f>H150</f>
        <v>0</v>
      </c>
    </row>
    <row r="150" spans="1:8" s="14" customFormat="1" hidden="1">
      <c r="A150" s="28" t="s">
        <v>148</v>
      </c>
      <c r="B150" s="46">
        <v>820</v>
      </c>
      <c r="C150" s="26" t="s">
        <v>19</v>
      </c>
      <c r="D150" s="26" t="s">
        <v>8</v>
      </c>
      <c r="E150" s="26" t="s">
        <v>119</v>
      </c>
      <c r="F150" s="26"/>
      <c r="G150" s="26" t="s">
        <v>55</v>
      </c>
      <c r="H150" s="27">
        <f>H151</f>
        <v>0</v>
      </c>
    </row>
    <row r="151" spans="1:8" s="14" customFormat="1" hidden="1">
      <c r="A151" s="31" t="s">
        <v>86</v>
      </c>
      <c r="B151" s="46">
        <v>820</v>
      </c>
      <c r="C151" s="26" t="s">
        <v>19</v>
      </c>
      <c r="D151" s="26" t="s">
        <v>8</v>
      </c>
      <c r="E151" s="26" t="s">
        <v>87</v>
      </c>
      <c r="F151" s="26"/>
      <c r="G151" s="26" t="s">
        <v>55</v>
      </c>
      <c r="H151" s="27">
        <f>H152+H153+H154</f>
        <v>0</v>
      </c>
    </row>
    <row r="152" spans="1:8" s="71" customFormat="1" ht="30" hidden="1">
      <c r="A152" s="65" t="s">
        <v>136</v>
      </c>
      <c r="B152" s="66">
        <v>820</v>
      </c>
      <c r="C152" s="67" t="s">
        <v>19</v>
      </c>
      <c r="D152" s="67" t="s">
        <v>8</v>
      </c>
      <c r="E152" s="67" t="s">
        <v>87</v>
      </c>
      <c r="F152" s="67" t="s">
        <v>131</v>
      </c>
      <c r="G152" s="67" t="s">
        <v>55</v>
      </c>
      <c r="H152" s="68"/>
    </row>
    <row r="153" spans="1:8" s="71" customFormat="1" ht="30" hidden="1">
      <c r="A153" s="65" t="s">
        <v>139</v>
      </c>
      <c r="B153" s="66">
        <v>820</v>
      </c>
      <c r="C153" s="67" t="s">
        <v>19</v>
      </c>
      <c r="D153" s="67" t="s">
        <v>8</v>
      </c>
      <c r="E153" s="67" t="s">
        <v>87</v>
      </c>
      <c r="F153" s="67" t="s">
        <v>138</v>
      </c>
      <c r="G153" s="67" t="s">
        <v>55</v>
      </c>
      <c r="H153" s="68"/>
    </row>
    <row r="154" spans="1:8" s="71" customFormat="1" hidden="1">
      <c r="A154" s="65" t="s">
        <v>133</v>
      </c>
      <c r="B154" s="66">
        <v>820</v>
      </c>
      <c r="C154" s="67" t="s">
        <v>19</v>
      </c>
      <c r="D154" s="67" t="s">
        <v>8</v>
      </c>
      <c r="E154" s="67" t="s">
        <v>87</v>
      </c>
      <c r="F154" s="67" t="s">
        <v>132</v>
      </c>
      <c r="G154" s="67" t="s">
        <v>55</v>
      </c>
      <c r="H154" s="68"/>
    </row>
    <row r="155" spans="1:8" s="14" customFormat="1" hidden="1">
      <c r="A155" s="25" t="s">
        <v>29</v>
      </c>
      <c r="B155" s="46">
        <v>820</v>
      </c>
      <c r="C155" s="26" t="s">
        <v>19</v>
      </c>
      <c r="D155" s="26" t="s">
        <v>9</v>
      </c>
      <c r="E155" s="26"/>
      <c r="F155" s="23"/>
      <c r="G155" s="26"/>
      <c r="H155" s="27">
        <f>H156</f>
        <v>0</v>
      </c>
    </row>
    <row r="156" spans="1:8" hidden="1">
      <c r="A156" s="25" t="s">
        <v>30</v>
      </c>
      <c r="B156" s="46">
        <v>820</v>
      </c>
      <c r="C156" s="26" t="s">
        <v>19</v>
      </c>
      <c r="D156" s="26" t="s">
        <v>9</v>
      </c>
      <c r="E156" s="26" t="s">
        <v>31</v>
      </c>
      <c r="F156" s="26"/>
      <c r="G156" s="26" t="s">
        <v>55</v>
      </c>
      <c r="H156" s="27">
        <f>H157</f>
        <v>0</v>
      </c>
    </row>
    <row r="157" spans="1:8" hidden="1">
      <c r="A157" s="25" t="s">
        <v>32</v>
      </c>
      <c r="B157" s="46">
        <v>820</v>
      </c>
      <c r="C157" s="26" t="s">
        <v>19</v>
      </c>
      <c r="D157" s="26" t="s">
        <v>9</v>
      </c>
      <c r="E157" s="26" t="s">
        <v>33</v>
      </c>
      <c r="F157" s="26"/>
      <c r="G157" s="26" t="s">
        <v>55</v>
      </c>
      <c r="H157" s="27">
        <f>H158+H159</f>
        <v>0</v>
      </c>
    </row>
    <row r="158" spans="1:8" s="69" customFormat="1" ht="30" hidden="1">
      <c r="A158" s="65" t="s">
        <v>136</v>
      </c>
      <c r="B158" s="66">
        <v>820</v>
      </c>
      <c r="C158" s="67" t="s">
        <v>19</v>
      </c>
      <c r="D158" s="67" t="s">
        <v>9</v>
      </c>
      <c r="E158" s="67" t="s">
        <v>33</v>
      </c>
      <c r="F158" s="67" t="s">
        <v>131</v>
      </c>
      <c r="G158" s="67" t="s">
        <v>55</v>
      </c>
      <c r="H158" s="68"/>
    </row>
    <row r="159" spans="1:8" s="69" customFormat="1" hidden="1">
      <c r="A159" s="65" t="s">
        <v>133</v>
      </c>
      <c r="B159" s="66">
        <v>820</v>
      </c>
      <c r="C159" s="67" t="s">
        <v>19</v>
      </c>
      <c r="D159" s="67" t="s">
        <v>9</v>
      </c>
      <c r="E159" s="67" t="s">
        <v>33</v>
      </c>
      <c r="F159" s="67" t="s">
        <v>132</v>
      </c>
      <c r="G159" s="67" t="s">
        <v>55</v>
      </c>
      <c r="H159" s="68"/>
    </row>
    <row r="160" spans="1:8" hidden="1">
      <c r="A160" s="25" t="s">
        <v>44</v>
      </c>
      <c r="B160" s="46">
        <v>820</v>
      </c>
      <c r="C160" s="30" t="s">
        <v>19</v>
      </c>
      <c r="D160" s="30" t="s">
        <v>14</v>
      </c>
      <c r="E160" s="26"/>
      <c r="F160" s="34"/>
      <c r="G160" s="26" t="s">
        <v>55</v>
      </c>
      <c r="H160" s="27">
        <f>H161</f>
        <v>0</v>
      </c>
    </row>
    <row r="161" spans="1:8" hidden="1">
      <c r="A161" s="25" t="s">
        <v>44</v>
      </c>
      <c r="B161" s="46">
        <v>820</v>
      </c>
      <c r="C161" s="26" t="s">
        <v>19</v>
      </c>
      <c r="D161" s="26" t="s">
        <v>14</v>
      </c>
      <c r="E161" s="26" t="s">
        <v>45</v>
      </c>
      <c r="F161" s="30"/>
      <c r="G161" s="26" t="s">
        <v>55</v>
      </c>
      <c r="H161" s="27">
        <f>H162+H164</f>
        <v>0</v>
      </c>
    </row>
    <row r="162" spans="1:8" hidden="1">
      <c r="A162" s="25" t="s">
        <v>46</v>
      </c>
      <c r="B162" s="46">
        <v>820</v>
      </c>
      <c r="C162" s="26" t="s">
        <v>19</v>
      </c>
      <c r="D162" s="26" t="s">
        <v>14</v>
      </c>
      <c r="E162" s="26" t="s">
        <v>47</v>
      </c>
      <c r="F162" s="30"/>
      <c r="G162" s="26" t="s">
        <v>55</v>
      </c>
      <c r="H162" s="27">
        <f>H163</f>
        <v>0</v>
      </c>
    </row>
    <row r="163" spans="1:8" s="69" customFormat="1" ht="30" hidden="1">
      <c r="A163" s="65" t="s">
        <v>136</v>
      </c>
      <c r="B163" s="66">
        <v>820</v>
      </c>
      <c r="C163" s="67" t="s">
        <v>19</v>
      </c>
      <c r="D163" s="67" t="s">
        <v>14</v>
      </c>
      <c r="E163" s="67" t="s">
        <v>47</v>
      </c>
      <c r="F163" s="73" t="s">
        <v>131</v>
      </c>
      <c r="G163" s="67" t="s">
        <v>55</v>
      </c>
      <c r="H163" s="68"/>
    </row>
    <row r="164" spans="1:8" ht="30" hidden="1">
      <c r="A164" s="28" t="s">
        <v>53</v>
      </c>
      <c r="B164" s="46">
        <v>820</v>
      </c>
      <c r="C164" s="30" t="s">
        <v>19</v>
      </c>
      <c r="D164" s="30" t="s">
        <v>14</v>
      </c>
      <c r="E164" s="26" t="s">
        <v>54</v>
      </c>
      <c r="F164" s="30"/>
      <c r="G164" s="26" t="s">
        <v>55</v>
      </c>
      <c r="H164" s="27">
        <f>H165+H166</f>
        <v>0</v>
      </c>
    </row>
    <row r="165" spans="1:8" s="69" customFormat="1" ht="30" hidden="1">
      <c r="A165" s="65" t="s">
        <v>136</v>
      </c>
      <c r="B165" s="66">
        <v>820</v>
      </c>
      <c r="C165" s="73" t="s">
        <v>19</v>
      </c>
      <c r="D165" s="73" t="s">
        <v>14</v>
      </c>
      <c r="E165" s="74">
        <v>6000500</v>
      </c>
      <c r="F165" s="74">
        <v>200</v>
      </c>
      <c r="G165" s="67" t="s">
        <v>55</v>
      </c>
      <c r="H165" s="68"/>
    </row>
    <row r="166" spans="1:8" s="69" customFormat="1" hidden="1">
      <c r="A166" s="65" t="s">
        <v>133</v>
      </c>
      <c r="B166" s="66">
        <v>820</v>
      </c>
      <c r="C166" s="73" t="s">
        <v>19</v>
      </c>
      <c r="D166" s="73" t="s">
        <v>14</v>
      </c>
      <c r="E166" s="74">
        <v>6000500</v>
      </c>
      <c r="F166" s="74">
        <v>800</v>
      </c>
      <c r="G166" s="67" t="s">
        <v>55</v>
      </c>
      <c r="H166" s="68"/>
    </row>
    <row r="167" spans="1:8">
      <c r="A167" s="33" t="s">
        <v>76</v>
      </c>
      <c r="B167" s="47">
        <v>820</v>
      </c>
      <c r="C167" s="23" t="s">
        <v>77</v>
      </c>
      <c r="D167" s="23"/>
      <c r="E167" s="23"/>
      <c r="F167" s="23"/>
      <c r="G167" s="34"/>
      <c r="H167" s="24">
        <f>H168</f>
        <v>1000</v>
      </c>
    </row>
    <row r="168" spans="1:8" ht="30">
      <c r="A168" s="28" t="s">
        <v>78</v>
      </c>
      <c r="B168" s="46">
        <v>820</v>
      </c>
      <c r="C168" s="26" t="s">
        <v>77</v>
      </c>
      <c r="D168" s="26" t="s">
        <v>14</v>
      </c>
      <c r="E168" s="26"/>
      <c r="F168" s="26"/>
      <c r="G168" s="34"/>
      <c r="H168" s="27">
        <f>H169</f>
        <v>1000</v>
      </c>
    </row>
    <row r="169" spans="1:8">
      <c r="A169" s="28" t="s">
        <v>79</v>
      </c>
      <c r="B169" s="46">
        <v>820</v>
      </c>
      <c r="C169" s="26" t="s">
        <v>77</v>
      </c>
      <c r="D169" s="26" t="s">
        <v>14</v>
      </c>
      <c r="E169" s="26" t="s">
        <v>80</v>
      </c>
      <c r="F169" s="26"/>
      <c r="G169" s="34"/>
      <c r="H169" s="27">
        <f>H170</f>
        <v>1000</v>
      </c>
    </row>
    <row r="170" spans="1:8" ht="31.5">
      <c r="A170" s="35" t="s">
        <v>81</v>
      </c>
      <c r="B170" s="51">
        <v>820</v>
      </c>
      <c r="C170" s="26" t="s">
        <v>77</v>
      </c>
      <c r="D170" s="26" t="s">
        <v>14</v>
      </c>
      <c r="E170" s="26" t="s">
        <v>82</v>
      </c>
      <c r="F170" s="26"/>
      <c r="G170" s="34"/>
      <c r="H170" s="27">
        <f>H171</f>
        <v>1000</v>
      </c>
    </row>
    <row r="171" spans="1:8" s="69" customFormat="1" ht="30">
      <c r="A171" s="65" t="s">
        <v>136</v>
      </c>
      <c r="B171" s="66">
        <v>820</v>
      </c>
      <c r="C171" s="67" t="s">
        <v>77</v>
      </c>
      <c r="D171" s="67" t="s">
        <v>14</v>
      </c>
      <c r="E171" s="67" t="s">
        <v>82</v>
      </c>
      <c r="F171" s="67" t="s">
        <v>131</v>
      </c>
      <c r="G171" s="74"/>
      <c r="H171" s="68">
        <v>1000</v>
      </c>
    </row>
    <row r="172" spans="1:8" hidden="1">
      <c r="A172" s="33" t="s">
        <v>92</v>
      </c>
      <c r="B172" s="47">
        <v>820</v>
      </c>
      <c r="C172" s="36" t="s">
        <v>94</v>
      </c>
      <c r="D172" s="36"/>
      <c r="E172" s="48"/>
      <c r="F172" s="48"/>
      <c r="G172" s="48"/>
      <c r="H172" s="52">
        <f>H173</f>
        <v>0</v>
      </c>
    </row>
    <row r="173" spans="1:8" ht="30" hidden="1">
      <c r="A173" s="28" t="s">
        <v>93</v>
      </c>
      <c r="B173" s="46">
        <v>820</v>
      </c>
      <c r="C173" s="30" t="s">
        <v>94</v>
      </c>
      <c r="D173" s="30" t="s">
        <v>19</v>
      </c>
      <c r="E173" s="34"/>
      <c r="F173" s="34"/>
      <c r="G173" s="34"/>
      <c r="H173" s="53">
        <f>H174</f>
        <v>0</v>
      </c>
    </row>
    <row r="174" spans="1:8" ht="45" hidden="1">
      <c r="A174" s="28" t="s">
        <v>154</v>
      </c>
      <c r="B174" s="46">
        <v>820</v>
      </c>
      <c r="C174" s="30" t="s">
        <v>94</v>
      </c>
      <c r="D174" s="30" t="s">
        <v>19</v>
      </c>
      <c r="E174" s="34">
        <v>5229910</v>
      </c>
      <c r="F174" s="34"/>
      <c r="G174" s="34"/>
      <c r="H174" s="53">
        <f>H175</f>
        <v>0</v>
      </c>
    </row>
    <row r="175" spans="1:8" s="69" customFormat="1" ht="30" hidden="1">
      <c r="A175" s="65" t="s">
        <v>136</v>
      </c>
      <c r="B175" s="66">
        <v>820</v>
      </c>
      <c r="C175" s="73" t="s">
        <v>94</v>
      </c>
      <c r="D175" s="73" t="s">
        <v>19</v>
      </c>
      <c r="E175" s="74">
        <v>5229910</v>
      </c>
      <c r="F175" s="67" t="s">
        <v>131</v>
      </c>
      <c r="G175" s="74"/>
      <c r="H175" s="75"/>
    </row>
    <row r="176" spans="1:8" s="14" customFormat="1" ht="28.5">
      <c r="A176" s="22" t="s">
        <v>34</v>
      </c>
      <c r="B176" s="47">
        <v>820</v>
      </c>
      <c r="C176" s="23" t="s">
        <v>35</v>
      </c>
      <c r="D176" s="23"/>
      <c r="E176" s="23"/>
      <c r="F176" s="23"/>
      <c r="G176" s="23"/>
      <c r="H176" s="24">
        <f>H177</f>
        <v>67283.360000000001</v>
      </c>
    </row>
    <row r="177" spans="1:8">
      <c r="A177" s="25" t="s">
        <v>36</v>
      </c>
      <c r="B177" s="46">
        <v>820</v>
      </c>
      <c r="C177" s="26" t="s">
        <v>35</v>
      </c>
      <c r="D177" s="26" t="s">
        <v>8</v>
      </c>
      <c r="E177" s="26"/>
      <c r="F177" s="26"/>
      <c r="G177" s="26"/>
      <c r="H177" s="27">
        <f>H178+H181</f>
        <v>67283.360000000001</v>
      </c>
    </row>
    <row r="178" spans="1:8" ht="30" hidden="1">
      <c r="A178" s="28" t="s">
        <v>149</v>
      </c>
      <c r="B178" s="46">
        <v>820</v>
      </c>
      <c r="C178" s="26" t="s">
        <v>35</v>
      </c>
      <c r="D178" s="26" t="s">
        <v>8</v>
      </c>
      <c r="E178" s="26" t="s">
        <v>121</v>
      </c>
      <c r="F178" s="26"/>
      <c r="G178" s="26"/>
      <c r="H178" s="27">
        <f>H179</f>
        <v>0</v>
      </c>
    </row>
    <row r="179" spans="1:8" hidden="1">
      <c r="A179" s="28" t="s">
        <v>122</v>
      </c>
      <c r="B179" s="46">
        <v>820</v>
      </c>
      <c r="C179" s="26" t="s">
        <v>35</v>
      </c>
      <c r="D179" s="26" t="s">
        <v>8</v>
      </c>
      <c r="E179" s="26" t="s">
        <v>123</v>
      </c>
      <c r="F179" s="26"/>
      <c r="G179" s="26"/>
      <c r="H179" s="27">
        <f>H180</f>
        <v>0</v>
      </c>
    </row>
    <row r="180" spans="1:8" s="69" customFormat="1" ht="30" hidden="1">
      <c r="A180" s="65" t="s">
        <v>136</v>
      </c>
      <c r="B180" s="66">
        <v>820</v>
      </c>
      <c r="C180" s="67" t="s">
        <v>35</v>
      </c>
      <c r="D180" s="67" t="s">
        <v>8</v>
      </c>
      <c r="E180" s="67" t="s">
        <v>123</v>
      </c>
      <c r="F180" s="67" t="s">
        <v>131</v>
      </c>
      <c r="G180" s="67"/>
      <c r="H180" s="68"/>
    </row>
    <row r="181" spans="1:8" s="17" customFormat="1">
      <c r="A181" s="28" t="s">
        <v>100</v>
      </c>
      <c r="B181" s="46">
        <v>820</v>
      </c>
      <c r="C181" s="26" t="s">
        <v>35</v>
      </c>
      <c r="D181" s="26" t="s">
        <v>8</v>
      </c>
      <c r="E181" s="26" t="s">
        <v>124</v>
      </c>
      <c r="F181" s="26"/>
      <c r="G181" s="26"/>
      <c r="H181" s="27">
        <f>H182</f>
        <v>67283.360000000001</v>
      </c>
    </row>
    <row r="182" spans="1:8" s="17" customFormat="1" ht="60">
      <c r="A182" s="28" t="s">
        <v>143</v>
      </c>
      <c r="B182" s="46">
        <v>820</v>
      </c>
      <c r="C182" s="26" t="s">
        <v>35</v>
      </c>
      <c r="D182" s="26" t="s">
        <v>8</v>
      </c>
      <c r="E182" s="26" t="s">
        <v>65</v>
      </c>
      <c r="F182" s="26"/>
      <c r="G182" s="26"/>
      <c r="H182" s="27">
        <f>H183</f>
        <v>67283.360000000001</v>
      </c>
    </row>
    <row r="183" spans="1:8" s="69" customFormat="1">
      <c r="A183" s="65" t="s">
        <v>100</v>
      </c>
      <c r="B183" s="66">
        <v>820</v>
      </c>
      <c r="C183" s="67" t="s">
        <v>35</v>
      </c>
      <c r="D183" s="67" t="s">
        <v>8</v>
      </c>
      <c r="E183" s="67" t="s">
        <v>65</v>
      </c>
      <c r="F183" s="67" t="s">
        <v>12</v>
      </c>
      <c r="G183" s="67"/>
      <c r="H183" s="68">
        <v>67283.360000000001</v>
      </c>
    </row>
    <row r="184" spans="1:8" s="14" customFormat="1" ht="14.25">
      <c r="A184" s="22" t="s">
        <v>37</v>
      </c>
      <c r="B184" s="47">
        <v>820</v>
      </c>
      <c r="C184" s="36" t="s">
        <v>38</v>
      </c>
      <c r="D184" s="36"/>
      <c r="E184" s="36"/>
      <c r="F184" s="36"/>
      <c r="G184" s="36"/>
      <c r="H184" s="37">
        <f>H189+H185</f>
        <v>349.90199999999999</v>
      </c>
    </row>
    <row r="185" spans="1:8" hidden="1">
      <c r="A185" s="25" t="s">
        <v>164</v>
      </c>
      <c r="B185" s="46">
        <v>820</v>
      </c>
      <c r="C185" s="30" t="s">
        <v>38</v>
      </c>
      <c r="D185" s="30" t="s">
        <v>8</v>
      </c>
      <c r="E185" s="30"/>
      <c r="F185" s="30"/>
      <c r="G185" s="30"/>
      <c r="H185" s="29">
        <f>H186</f>
        <v>0</v>
      </c>
    </row>
    <row r="186" spans="1:8" ht="30" hidden="1">
      <c r="A186" s="25" t="s">
        <v>165</v>
      </c>
      <c r="B186" s="46">
        <v>820</v>
      </c>
      <c r="C186" s="30" t="s">
        <v>38</v>
      </c>
      <c r="D186" s="30" t="s">
        <v>8</v>
      </c>
      <c r="E186" s="30" t="s">
        <v>167</v>
      </c>
      <c r="F186" s="30"/>
      <c r="G186" s="30"/>
      <c r="H186" s="29">
        <f>H187</f>
        <v>0</v>
      </c>
    </row>
    <row r="187" spans="1:8" ht="30" hidden="1">
      <c r="A187" s="25" t="s">
        <v>166</v>
      </c>
      <c r="B187" s="46">
        <v>820</v>
      </c>
      <c r="C187" s="30" t="s">
        <v>38</v>
      </c>
      <c r="D187" s="30" t="s">
        <v>8</v>
      </c>
      <c r="E187" s="30" t="s">
        <v>168</v>
      </c>
      <c r="F187" s="30"/>
      <c r="G187" s="30"/>
      <c r="H187" s="29">
        <f>H188</f>
        <v>0</v>
      </c>
    </row>
    <row r="188" spans="1:8" s="69" customFormat="1" hidden="1">
      <c r="A188" s="76" t="s">
        <v>153</v>
      </c>
      <c r="B188" s="66">
        <v>820</v>
      </c>
      <c r="C188" s="73" t="s">
        <v>38</v>
      </c>
      <c r="D188" s="73" t="s">
        <v>8</v>
      </c>
      <c r="E188" s="73" t="s">
        <v>168</v>
      </c>
      <c r="F188" s="73" t="s">
        <v>137</v>
      </c>
      <c r="G188" s="73"/>
      <c r="H188" s="70"/>
    </row>
    <row r="189" spans="1:8">
      <c r="A189" s="25" t="s">
        <v>39</v>
      </c>
      <c r="B189" s="46">
        <v>820</v>
      </c>
      <c r="C189" s="30" t="s">
        <v>38</v>
      </c>
      <c r="D189" s="30" t="s">
        <v>14</v>
      </c>
      <c r="E189" s="30"/>
      <c r="F189" s="30"/>
      <c r="G189" s="30"/>
      <c r="H189" s="29">
        <f>H190+H193</f>
        <v>349.90199999999999</v>
      </c>
    </row>
    <row r="190" spans="1:8" hidden="1">
      <c r="A190" s="25" t="s">
        <v>95</v>
      </c>
      <c r="B190" s="46">
        <v>820</v>
      </c>
      <c r="C190" s="30">
        <v>10</v>
      </c>
      <c r="D190" s="30" t="s">
        <v>14</v>
      </c>
      <c r="E190" s="46">
        <v>5050000</v>
      </c>
      <c r="F190" s="46"/>
      <c r="G190" s="46"/>
      <c r="H190" s="29">
        <f>H191</f>
        <v>0</v>
      </c>
    </row>
    <row r="191" spans="1:8" hidden="1">
      <c r="A191" s="25" t="s">
        <v>152</v>
      </c>
      <c r="B191" s="46">
        <v>820</v>
      </c>
      <c r="C191" s="30">
        <v>10</v>
      </c>
      <c r="D191" s="30" t="s">
        <v>14</v>
      </c>
      <c r="E191" s="46">
        <v>5058500</v>
      </c>
      <c r="F191" s="30"/>
      <c r="G191" s="46"/>
      <c r="H191" s="29">
        <f>H192</f>
        <v>0</v>
      </c>
    </row>
    <row r="192" spans="1:8" s="69" customFormat="1" hidden="1">
      <c r="A192" s="76" t="s">
        <v>153</v>
      </c>
      <c r="B192" s="66">
        <v>820</v>
      </c>
      <c r="C192" s="73">
        <v>10</v>
      </c>
      <c r="D192" s="73" t="s">
        <v>14</v>
      </c>
      <c r="E192" s="66">
        <v>5058500</v>
      </c>
      <c r="F192" s="73" t="s">
        <v>137</v>
      </c>
      <c r="G192" s="66"/>
      <c r="H192" s="77"/>
    </row>
    <row r="193" spans="1:8" ht="30">
      <c r="A193" s="28" t="s">
        <v>40</v>
      </c>
      <c r="B193" s="46">
        <v>820</v>
      </c>
      <c r="C193" s="26" t="s">
        <v>38</v>
      </c>
      <c r="D193" s="26" t="s">
        <v>14</v>
      </c>
      <c r="E193" s="26" t="s">
        <v>41</v>
      </c>
      <c r="F193" s="26"/>
      <c r="G193" s="26"/>
      <c r="H193" s="27">
        <f>H194</f>
        <v>349.90199999999999</v>
      </c>
    </row>
    <row r="194" spans="1:8">
      <c r="A194" s="28" t="s">
        <v>42</v>
      </c>
      <c r="B194" s="46">
        <v>820</v>
      </c>
      <c r="C194" s="26" t="s">
        <v>38</v>
      </c>
      <c r="D194" s="26" t="s">
        <v>14</v>
      </c>
      <c r="E194" s="26" t="s">
        <v>43</v>
      </c>
      <c r="F194" s="26"/>
      <c r="G194" s="26"/>
      <c r="H194" s="27">
        <f>H195+H196</f>
        <v>349.90199999999999</v>
      </c>
    </row>
    <row r="195" spans="1:8" s="69" customFormat="1" ht="30" hidden="1">
      <c r="A195" s="65" t="s">
        <v>136</v>
      </c>
      <c r="B195" s="66">
        <v>820</v>
      </c>
      <c r="C195" s="67" t="s">
        <v>38</v>
      </c>
      <c r="D195" s="67" t="s">
        <v>14</v>
      </c>
      <c r="E195" s="67" t="s">
        <v>43</v>
      </c>
      <c r="F195" s="67" t="s">
        <v>131</v>
      </c>
      <c r="G195" s="67"/>
      <c r="H195" s="68"/>
    </row>
    <row r="196" spans="1:8" s="69" customFormat="1">
      <c r="A196" s="76" t="s">
        <v>153</v>
      </c>
      <c r="B196" s="66">
        <v>820</v>
      </c>
      <c r="C196" s="67" t="s">
        <v>38</v>
      </c>
      <c r="D196" s="67" t="s">
        <v>14</v>
      </c>
      <c r="E196" s="67" t="s">
        <v>43</v>
      </c>
      <c r="F196" s="67" t="s">
        <v>137</v>
      </c>
      <c r="G196" s="67"/>
      <c r="H196" s="68">
        <v>349.90199999999999</v>
      </c>
    </row>
    <row r="197" spans="1:8">
      <c r="A197" s="33" t="s">
        <v>66</v>
      </c>
      <c r="B197" s="47">
        <v>820</v>
      </c>
      <c r="C197" s="23" t="s">
        <v>57</v>
      </c>
      <c r="D197" s="26"/>
      <c r="E197" s="26"/>
      <c r="F197" s="26"/>
      <c r="G197" s="26"/>
      <c r="H197" s="24">
        <f>H198</f>
        <v>1316.4</v>
      </c>
    </row>
    <row r="198" spans="1:8">
      <c r="A198" s="28" t="s">
        <v>89</v>
      </c>
      <c r="B198" s="46">
        <v>820</v>
      </c>
      <c r="C198" s="26" t="s">
        <v>57</v>
      </c>
      <c r="D198" s="26" t="s">
        <v>9</v>
      </c>
      <c r="E198" s="26"/>
      <c r="F198" s="26"/>
      <c r="G198" s="26"/>
      <c r="H198" s="27">
        <f>H199+H201</f>
        <v>1316.4</v>
      </c>
    </row>
    <row r="199" spans="1:8" hidden="1">
      <c r="A199" s="28" t="s">
        <v>151</v>
      </c>
      <c r="B199" s="46">
        <v>820</v>
      </c>
      <c r="C199" s="26" t="s">
        <v>57</v>
      </c>
      <c r="D199" s="26" t="s">
        <v>9</v>
      </c>
      <c r="E199" s="26" t="s">
        <v>120</v>
      </c>
      <c r="F199" s="26"/>
      <c r="G199" s="26"/>
      <c r="H199" s="27">
        <f>H200</f>
        <v>0</v>
      </c>
    </row>
    <row r="200" spans="1:8" s="69" customFormat="1" ht="30" hidden="1">
      <c r="A200" s="65" t="s">
        <v>136</v>
      </c>
      <c r="B200" s="66">
        <v>820</v>
      </c>
      <c r="C200" s="67" t="s">
        <v>57</v>
      </c>
      <c r="D200" s="67" t="s">
        <v>9</v>
      </c>
      <c r="E200" s="67" t="s">
        <v>120</v>
      </c>
      <c r="F200" s="67" t="s">
        <v>131</v>
      </c>
      <c r="G200" s="67"/>
      <c r="H200" s="68"/>
    </row>
    <row r="201" spans="1:8">
      <c r="A201" s="28" t="s">
        <v>100</v>
      </c>
      <c r="B201" s="46">
        <v>820</v>
      </c>
      <c r="C201" s="26" t="s">
        <v>57</v>
      </c>
      <c r="D201" s="26" t="s">
        <v>9</v>
      </c>
      <c r="E201" s="26" t="s">
        <v>124</v>
      </c>
      <c r="F201" s="26"/>
      <c r="G201" s="26"/>
      <c r="H201" s="27">
        <f>H202</f>
        <v>1316.4</v>
      </c>
    </row>
    <row r="202" spans="1:8" ht="60">
      <c r="A202" s="28" t="s">
        <v>143</v>
      </c>
      <c r="B202" s="46">
        <v>820</v>
      </c>
      <c r="C202" s="26" t="s">
        <v>57</v>
      </c>
      <c r="D202" s="26" t="s">
        <v>9</v>
      </c>
      <c r="E202" s="26" t="s">
        <v>65</v>
      </c>
      <c r="F202" s="26"/>
      <c r="G202" s="26"/>
      <c r="H202" s="27">
        <f>H203</f>
        <v>1316.4</v>
      </c>
    </row>
    <row r="203" spans="1:8" s="69" customFormat="1">
      <c r="A203" s="65" t="s">
        <v>100</v>
      </c>
      <c r="B203" s="66">
        <v>820</v>
      </c>
      <c r="C203" s="67" t="s">
        <v>57</v>
      </c>
      <c r="D203" s="67" t="s">
        <v>9</v>
      </c>
      <c r="E203" s="67" t="s">
        <v>65</v>
      </c>
      <c r="F203" s="67" t="s">
        <v>12</v>
      </c>
      <c r="G203" s="67"/>
      <c r="H203" s="68">
        <v>1316.4</v>
      </c>
    </row>
    <row r="204" spans="1:8">
      <c r="A204" s="33" t="s">
        <v>100</v>
      </c>
      <c r="B204" s="47">
        <v>820</v>
      </c>
      <c r="C204" s="23" t="s">
        <v>26</v>
      </c>
      <c r="D204" s="26"/>
      <c r="E204" s="26"/>
      <c r="F204" s="26"/>
      <c r="G204" s="26"/>
      <c r="H204" s="24">
        <f>H205</f>
        <v>98138.850999999995</v>
      </c>
    </row>
    <row r="205" spans="1:8">
      <c r="A205" s="28" t="s">
        <v>102</v>
      </c>
      <c r="B205" s="46">
        <v>820</v>
      </c>
      <c r="C205" s="26" t="s">
        <v>26</v>
      </c>
      <c r="D205" s="26" t="s">
        <v>14</v>
      </c>
      <c r="E205" s="26"/>
      <c r="F205" s="26"/>
      <c r="G205" s="26"/>
      <c r="H205" s="27">
        <f>H206</f>
        <v>98138.850999999995</v>
      </c>
    </row>
    <row r="206" spans="1:8">
      <c r="A206" s="28" t="s">
        <v>100</v>
      </c>
      <c r="B206" s="46">
        <v>820</v>
      </c>
      <c r="C206" s="26" t="s">
        <v>26</v>
      </c>
      <c r="D206" s="26" t="s">
        <v>14</v>
      </c>
      <c r="E206" s="26">
        <v>5210000</v>
      </c>
      <c r="F206" s="26"/>
      <c r="G206" s="26"/>
      <c r="H206" s="27">
        <f>H207</f>
        <v>98138.850999999995</v>
      </c>
    </row>
    <row r="207" spans="1:8" ht="60">
      <c r="A207" s="28" t="s">
        <v>150</v>
      </c>
      <c r="B207" s="46">
        <v>820</v>
      </c>
      <c r="C207" s="26" t="s">
        <v>26</v>
      </c>
      <c r="D207" s="26" t="s">
        <v>14</v>
      </c>
      <c r="E207" s="26" t="s">
        <v>101</v>
      </c>
      <c r="F207" s="26"/>
      <c r="G207" s="26"/>
      <c r="H207" s="27">
        <f>H208</f>
        <v>98138.850999999995</v>
      </c>
    </row>
    <row r="208" spans="1:8" s="69" customFormat="1">
      <c r="A208" s="65" t="s">
        <v>100</v>
      </c>
      <c r="B208" s="66">
        <v>820</v>
      </c>
      <c r="C208" s="67" t="s">
        <v>26</v>
      </c>
      <c r="D208" s="67" t="s">
        <v>14</v>
      </c>
      <c r="E208" s="67" t="s">
        <v>101</v>
      </c>
      <c r="F208" s="67" t="s">
        <v>12</v>
      </c>
      <c r="G208" s="67"/>
      <c r="H208" s="68">
        <v>98138.850999999995</v>
      </c>
    </row>
    <row r="209" spans="1:11" s="8" customFormat="1" hidden="1">
      <c r="A209" s="55" t="s">
        <v>126</v>
      </c>
      <c r="B209" s="56">
        <v>820</v>
      </c>
      <c r="C209" s="57" t="s">
        <v>127</v>
      </c>
      <c r="D209" s="57"/>
      <c r="E209" s="57"/>
      <c r="F209" s="57"/>
      <c r="G209" s="57"/>
      <c r="H209" s="58">
        <f>H210+H213</f>
        <v>0</v>
      </c>
      <c r="I209" s="18"/>
      <c r="J209" s="18"/>
      <c r="K209" s="19"/>
    </row>
    <row r="210" spans="1:11" s="8" customFormat="1" hidden="1">
      <c r="A210" s="59" t="s">
        <v>126</v>
      </c>
      <c r="B210" s="56">
        <v>820</v>
      </c>
      <c r="C210" s="60" t="s">
        <v>127</v>
      </c>
      <c r="D210" s="60" t="s">
        <v>127</v>
      </c>
      <c r="E210" s="60"/>
      <c r="F210" s="60"/>
      <c r="G210" s="60"/>
      <c r="H210" s="61">
        <f>H211</f>
        <v>0</v>
      </c>
      <c r="I210" s="18"/>
      <c r="J210" s="18"/>
      <c r="K210" s="19"/>
    </row>
    <row r="211" spans="1:11" s="8" customFormat="1" hidden="1">
      <c r="A211" s="59" t="s">
        <v>126</v>
      </c>
      <c r="B211" s="56">
        <v>820</v>
      </c>
      <c r="C211" s="60" t="s">
        <v>127</v>
      </c>
      <c r="D211" s="60" t="s">
        <v>127</v>
      </c>
      <c r="E211" s="60" t="s">
        <v>128</v>
      </c>
      <c r="F211" s="60"/>
      <c r="G211" s="60"/>
      <c r="H211" s="61">
        <f>H212</f>
        <v>0</v>
      </c>
      <c r="I211" s="18"/>
      <c r="J211" s="18"/>
      <c r="K211" s="19"/>
    </row>
    <row r="212" spans="1:11" s="83" customFormat="1" hidden="1">
      <c r="A212" s="65" t="s">
        <v>133</v>
      </c>
      <c r="B212" s="78">
        <v>820</v>
      </c>
      <c r="C212" s="79" t="s">
        <v>127</v>
      </c>
      <c r="D212" s="79" t="s">
        <v>127</v>
      </c>
      <c r="E212" s="79" t="s">
        <v>128</v>
      </c>
      <c r="F212" s="79" t="s">
        <v>132</v>
      </c>
      <c r="G212" s="79"/>
      <c r="H212" s="80"/>
      <c r="I212" s="81"/>
      <c r="J212" s="81"/>
      <c r="K212" s="82"/>
    </row>
    <row r="213" spans="1:11" s="8" customFormat="1" hidden="1">
      <c r="A213" s="59" t="s">
        <v>126</v>
      </c>
      <c r="B213" s="56">
        <v>820</v>
      </c>
      <c r="C213" s="60" t="s">
        <v>127</v>
      </c>
      <c r="D213" s="60" t="s">
        <v>127</v>
      </c>
      <c r="E213" s="60"/>
      <c r="F213" s="60"/>
      <c r="G213" s="60" t="s">
        <v>55</v>
      </c>
      <c r="H213" s="61">
        <f>H214</f>
        <v>0</v>
      </c>
      <c r="I213" s="18"/>
      <c r="J213" s="18"/>
      <c r="K213" s="19"/>
    </row>
    <row r="214" spans="1:11" s="8" customFormat="1" hidden="1">
      <c r="A214" s="59" t="s">
        <v>126</v>
      </c>
      <c r="B214" s="56">
        <v>820</v>
      </c>
      <c r="C214" s="60" t="s">
        <v>127</v>
      </c>
      <c r="D214" s="60" t="s">
        <v>127</v>
      </c>
      <c r="E214" s="60" t="s">
        <v>128</v>
      </c>
      <c r="F214" s="60"/>
      <c r="G214" s="60" t="s">
        <v>55</v>
      </c>
      <c r="H214" s="61">
        <f>H215</f>
        <v>0</v>
      </c>
      <c r="I214" s="18"/>
      <c r="J214" s="18"/>
      <c r="K214" s="19"/>
    </row>
    <row r="215" spans="1:11" s="83" customFormat="1" hidden="1">
      <c r="A215" s="65" t="s">
        <v>133</v>
      </c>
      <c r="B215" s="78">
        <v>820</v>
      </c>
      <c r="C215" s="79" t="s">
        <v>127</v>
      </c>
      <c r="D215" s="79" t="s">
        <v>127</v>
      </c>
      <c r="E215" s="79" t="s">
        <v>128</v>
      </c>
      <c r="F215" s="79" t="s">
        <v>132</v>
      </c>
      <c r="G215" s="79" t="s">
        <v>55</v>
      </c>
      <c r="H215" s="80"/>
      <c r="I215" s="81"/>
      <c r="J215" s="81"/>
      <c r="K215" s="82"/>
    </row>
    <row r="216" spans="1:11" hidden="1">
      <c r="A216" s="38"/>
      <c r="B216" s="50"/>
      <c r="C216" s="39"/>
      <c r="D216" s="39"/>
      <c r="E216" s="39"/>
      <c r="F216" s="39"/>
      <c r="G216" s="39"/>
      <c r="H216" s="40"/>
    </row>
    <row r="217" spans="1:11" hidden="1">
      <c r="A217" s="118" t="s">
        <v>83</v>
      </c>
      <c r="B217" s="118"/>
      <c r="C217" s="118"/>
      <c r="D217" s="118"/>
      <c r="E217" s="118"/>
      <c r="F217" s="118"/>
      <c r="G217" s="118"/>
      <c r="H217" s="118"/>
    </row>
    <row r="218" spans="1:11" s="96" customFormat="1" ht="14.25">
      <c r="A218" s="93" t="s">
        <v>58</v>
      </c>
      <c r="B218" s="94"/>
      <c r="C218" s="94"/>
      <c r="D218" s="94"/>
      <c r="E218" s="95"/>
      <c r="F218" s="95"/>
      <c r="G218" s="95"/>
      <c r="H218" s="103">
        <f>H12+H27</f>
        <v>289411.84899999999</v>
      </c>
    </row>
    <row r="219" spans="1:11" s="92" customFormat="1" hidden="1">
      <c r="A219" s="89"/>
      <c r="B219" s="90"/>
      <c r="C219" s="91"/>
      <c r="D219" s="91"/>
      <c r="E219" s="91"/>
      <c r="F219" s="91"/>
      <c r="G219" s="91"/>
    </row>
    <row r="220" spans="1:11" s="92" customFormat="1" hidden="1">
      <c r="A220" s="89"/>
      <c r="B220" s="90"/>
      <c r="C220" s="91"/>
      <c r="D220" s="91"/>
      <c r="E220" s="91"/>
      <c r="F220" s="91"/>
      <c r="G220" s="91"/>
    </row>
    <row r="221" spans="1:11" hidden="1">
      <c r="A221" s="20" t="s">
        <v>125</v>
      </c>
      <c r="G221" s="5"/>
      <c r="H221" s="88"/>
    </row>
    <row r="222" spans="1:11">
      <c r="G222" s="5"/>
      <c r="H222" s="7">
        <f>'[1]СВОД 2015'!$B$62/1000</f>
        <v>289411.84899999999</v>
      </c>
    </row>
    <row r="223" spans="1:11">
      <c r="G223" s="5"/>
      <c r="H223" s="7">
        <f>H222-H218</f>
        <v>0</v>
      </c>
    </row>
    <row r="224" spans="1:11">
      <c r="G224" s="5"/>
      <c r="H224" s="7"/>
    </row>
    <row r="225" spans="7:8">
      <c r="G225" s="5"/>
      <c r="H225" s="7"/>
    </row>
    <row r="226" spans="7:8">
      <c r="G226" s="5"/>
      <c r="H226" s="7"/>
    </row>
    <row r="227" spans="7:8">
      <c r="G227" s="5"/>
      <c r="H227" s="7"/>
    </row>
    <row r="228" spans="7:8">
      <c r="G228" s="5"/>
      <c r="H228" s="7"/>
    </row>
    <row r="229" spans="7:8">
      <c r="G229" s="5"/>
      <c r="H229" s="7"/>
    </row>
    <row r="230" spans="7:8">
      <c r="G230" s="5"/>
      <c r="H230" s="7"/>
    </row>
    <row r="231" spans="7:8">
      <c r="G231" s="5"/>
      <c r="H231" s="7"/>
    </row>
    <row r="232" spans="7:8">
      <c r="G232" s="5"/>
      <c r="H232" s="7"/>
    </row>
    <row r="233" spans="7:8">
      <c r="G233" s="5"/>
      <c r="H233" s="7"/>
    </row>
    <row r="234" spans="7:8">
      <c r="G234" s="5"/>
      <c r="H234" s="7"/>
    </row>
    <row r="235" spans="7:8">
      <c r="G235" s="5"/>
      <c r="H235" s="7"/>
    </row>
    <row r="236" spans="7:8">
      <c r="G236" s="5"/>
      <c r="H236" s="7"/>
    </row>
    <row r="237" spans="7:8">
      <c r="G237" s="5"/>
      <c r="H237" s="7"/>
    </row>
    <row r="238" spans="7:8">
      <c r="G238" s="5"/>
      <c r="H238" s="7"/>
    </row>
    <row r="239" spans="7:8">
      <c r="G239" s="5"/>
      <c r="H239" s="7"/>
    </row>
    <row r="240" spans="7:8">
      <c r="G240" s="5"/>
      <c r="H240" s="7"/>
    </row>
    <row r="241" spans="7:8">
      <c r="G241" s="5"/>
      <c r="H241" s="7"/>
    </row>
    <row r="242" spans="7:8">
      <c r="G242" s="5"/>
      <c r="H242" s="7"/>
    </row>
    <row r="243" spans="7:8">
      <c r="G243" s="5"/>
      <c r="H243" s="7"/>
    </row>
    <row r="244" spans="7:8">
      <c r="G244" s="5"/>
      <c r="H244" s="7"/>
    </row>
    <row r="245" spans="7:8">
      <c r="G245" s="5"/>
      <c r="H245" s="7"/>
    </row>
    <row r="246" spans="7:8">
      <c r="G246" s="5"/>
      <c r="H246" s="7"/>
    </row>
    <row r="247" spans="7:8">
      <c r="G247" s="5"/>
      <c r="H247" s="7"/>
    </row>
    <row r="248" spans="7:8">
      <c r="G248" s="5"/>
      <c r="H248" s="7"/>
    </row>
    <row r="249" spans="7:8">
      <c r="G249" s="5"/>
      <c r="H249" s="7"/>
    </row>
    <row r="250" spans="7:8">
      <c r="G250" s="5"/>
      <c r="H250" s="7"/>
    </row>
    <row r="251" spans="7:8">
      <c r="G251" s="5"/>
      <c r="H251" s="7"/>
    </row>
    <row r="252" spans="7:8">
      <c r="G252" s="5"/>
      <c r="H252" s="7"/>
    </row>
    <row r="253" spans="7:8">
      <c r="G253" s="5"/>
      <c r="H253" s="7"/>
    </row>
  </sheetData>
  <autoFilter ref="A11:K221">
    <filterColumn colId="7">
      <filters>
        <filter val="1 000,000"/>
        <filter val="1 157,499"/>
        <filter val="1 266,240"/>
        <filter val="1 316,400"/>
        <filter val="1 328,598"/>
        <filter val="1 400,000"/>
        <filter val="1 994,183"/>
        <filter val="10,199"/>
        <filter val="102,142"/>
        <filter val="11 076,944"/>
        <filter val="11 104,575"/>
        <filter val="13 327,130"/>
        <filter val="147,000"/>
        <filter val="17 622,501"/>
        <filter val="19,298"/>
        <filter val="22 976,073"/>
        <filter val="23 778,781"/>
        <filter val="270,000"/>
        <filter val="288 747,654"/>
        <filter val="289 411,849"/>
        <filter val="3 029,131"/>
        <filter val="3 342,079"/>
        <filter val="3 893,530"/>
        <filter val="349,902"/>
        <filter val="40,889"/>
        <filter val="42 152,623"/>
        <filter val="43 552,623"/>
        <filter val="52 334,867"/>
        <filter val="521,164"/>
        <filter val="551,451"/>
        <filter val="664,195"/>
        <filter val="67 283,360"/>
        <filter val="7 030,275"/>
        <filter val="835,251"/>
        <filter val="95 887,490"/>
        <filter val="98 138,851"/>
        <filter val="982,671"/>
        <filter val="992,870"/>
      </filters>
    </filterColumn>
  </autoFilter>
  <mergeCells count="4">
    <mergeCell ref="B3:H3"/>
    <mergeCell ref="A8:H8"/>
    <mergeCell ref="A9:H9"/>
    <mergeCell ref="A217:H217"/>
  </mergeCells>
  <pageMargins left="1.06" right="0.34" top="0.24" bottom="0.24" header="0.24" footer="0.25"/>
  <pageSetup paperSize="9" scale="73" orientation="portrait" r:id="rId1"/>
  <headerFooter alignWithMargins="0"/>
  <colBreaks count="1" manualBreakCount="1">
    <brk id="8" min="3" max="2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205"/>
  <sheetViews>
    <sheetView view="pageBreakPreview" zoomScale="91" zoomScaleNormal="100" zoomScaleSheetLayoutView="91" workbookViewId="0">
      <selection activeCell="A9" sqref="A9:G9"/>
    </sheetView>
  </sheetViews>
  <sheetFormatPr defaultRowHeight="15"/>
  <cols>
    <col min="1" max="1" width="64.42578125" style="20" customWidth="1"/>
    <col min="2" max="2" width="4.42578125" style="5" customWidth="1"/>
    <col min="3" max="3" width="5" style="5" customWidth="1"/>
    <col min="4" max="4" width="10.140625" style="5" customWidth="1"/>
    <col min="5" max="5" width="5.28515625" style="5" customWidth="1"/>
    <col min="6" max="6" width="5.42578125" style="7" customWidth="1"/>
    <col min="7" max="8" width="13.42578125" style="102" bestFit="1" customWidth="1"/>
    <col min="9" max="16384" width="9.140625" style="15"/>
  </cols>
  <sheetData>
    <row r="1" spans="1:8" s="21" customFormat="1" ht="15.75">
      <c r="B1" s="114" t="s">
        <v>180</v>
      </c>
      <c r="C1" s="114"/>
      <c r="D1" s="114"/>
      <c r="E1" s="114"/>
      <c r="F1" s="114"/>
      <c r="G1" s="114"/>
      <c r="H1" s="107"/>
    </row>
    <row r="2" spans="1:8" s="21" customFormat="1" ht="15.75">
      <c r="B2" s="114" t="s">
        <v>183</v>
      </c>
      <c r="C2" s="114"/>
      <c r="D2" s="114"/>
      <c r="E2" s="114"/>
      <c r="F2" s="114"/>
      <c r="G2" s="114"/>
      <c r="H2" s="114"/>
    </row>
    <row r="3" spans="1:8" s="105" customFormat="1" ht="48.75" customHeight="1">
      <c r="B3" s="115" t="s">
        <v>159</v>
      </c>
      <c r="C3" s="115"/>
      <c r="D3" s="115"/>
      <c r="E3" s="115"/>
      <c r="F3" s="115"/>
      <c r="G3" s="115"/>
      <c r="H3" s="115"/>
    </row>
    <row r="4" spans="1:8" s="21" customFormat="1" ht="15.75">
      <c r="B4" s="114" t="s">
        <v>187</v>
      </c>
      <c r="C4" s="114"/>
      <c r="D4" s="114"/>
      <c r="E4" s="114"/>
      <c r="F4" s="114"/>
      <c r="G4" s="114"/>
      <c r="H4" s="114"/>
    </row>
    <row r="5" spans="1:8" s="21" customFormat="1" ht="15.75">
      <c r="B5" s="106" t="s">
        <v>188</v>
      </c>
      <c r="C5" s="106"/>
      <c r="D5" s="106"/>
      <c r="E5" s="106"/>
      <c r="F5" s="106"/>
      <c r="G5" s="106"/>
      <c r="H5" s="106"/>
    </row>
    <row r="6" spans="1:8" s="21" customFormat="1" ht="15.75"/>
    <row r="7" spans="1:8" s="21" customFormat="1" ht="16.5">
      <c r="A7" s="113" t="s">
        <v>59</v>
      </c>
      <c r="B7" s="113"/>
      <c r="C7" s="113"/>
      <c r="D7" s="113"/>
      <c r="E7" s="113"/>
      <c r="F7" s="113"/>
      <c r="G7" s="113"/>
    </row>
    <row r="8" spans="1:8" s="21" customFormat="1" ht="48.75" customHeight="1">
      <c r="A8" s="111" t="s">
        <v>163</v>
      </c>
      <c r="B8" s="111"/>
      <c r="C8" s="111"/>
      <c r="D8" s="111"/>
      <c r="E8" s="111"/>
      <c r="F8" s="111"/>
      <c r="G8" s="111"/>
    </row>
    <row r="9" spans="1:8" s="21" customFormat="1" ht="15.75">
      <c r="A9" s="116" t="s">
        <v>179</v>
      </c>
      <c r="B9" s="116"/>
      <c r="C9" s="116"/>
      <c r="D9" s="116"/>
      <c r="E9" s="116"/>
      <c r="F9" s="116"/>
      <c r="G9" s="116"/>
    </row>
    <row r="10" spans="1:8" s="12" customFormat="1" ht="16.5">
      <c r="A10" s="98"/>
      <c r="B10" s="98"/>
      <c r="C10" s="98"/>
      <c r="D10" s="98"/>
      <c r="E10" s="98"/>
      <c r="F10" s="98"/>
      <c r="G10" s="101"/>
      <c r="H10" s="101" t="s">
        <v>60</v>
      </c>
    </row>
    <row r="11" spans="1:8" s="12" customFormat="1" ht="16.5">
      <c r="A11" s="13" t="s">
        <v>0</v>
      </c>
      <c r="B11" s="4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87" t="str">
        <f>'ВСР 2016-17'!H12</f>
        <v>2016 год</v>
      </c>
      <c r="H11" s="87" t="str">
        <f>'ВСР 2016-17'!I12</f>
        <v>2017 год</v>
      </c>
    </row>
    <row r="12" spans="1:8" s="12" customFormat="1" ht="29.25" customHeight="1">
      <c r="A12" s="47"/>
      <c r="B12" s="36"/>
      <c r="C12" s="47"/>
      <c r="D12" s="47"/>
      <c r="E12" s="47"/>
      <c r="F12" s="47"/>
      <c r="G12" s="97"/>
      <c r="H12" s="97"/>
    </row>
    <row r="13" spans="1:8" s="84" customFormat="1" ht="14.25">
      <c r="A13" s="22" t="s">
        <v>7</v>
      </c>
      <c r="B13" s="23" t="s">
        <v>8</v>
      </c>
      <c r="C13" s="23"/>
      <c r="D13" s="23"/>
      <c r="E13" s="23"/>
      <c r="F13" s="23"/>
      <c r="G13" s="24">
        <f>G14+G18+G24+G34+G38+G42+G62</f>
        <v>24939.804</v>
      </c>
      <c r="H13" s="24">
        <f>H14+H18+H24+H34+H38+H42+H62</f>
        <v>25396.993999999999</v>
      </c>
    </row>
    <row r="14" spans="1:8" s="32" customFormat="1" ht="30" hidden="1">
      <c r="A14" s="25" t="s">
        <v>111</v>
      </c>
      <c r="B14" s="26" t="s">
        <v>8</v>
      </c>
      <c r="C14" s="26" t="s">
        <v>9</v>
      </c>
      <c r="D14" s="26"/>
      <c r="E14" s="26"/>
      <c r="F14" s="26"/>
      <c r="G14" s="27">
        <f t="shared" ref="G14:H16" si="0">G15</f>
        <v>0</v>
      </c>
      <c r="H14" s="27">
        <f t="shared" si="0"/>
        <v>0</v>
      </c>
    </row>
    <row r="15" spans="1:8" s="32" customFormat="1" hidden="1">
      <c r="A15" s="28" t="s">
        <v>134</v>
      </c>
      <c r="B15" s="26" t="s">
        <v>8</v>
      </c>
      <c r="C15" s="26" t="s">
        <v>9</v>
      </c>
      <c r="D15" s="26" t="s">
        <v>10</v>
      </c>
      <c r="E15" s="26"/>
      <c r="F15" s="26"/>
      <c r="G15" s="27">
        <f t="shared" si="0"/>
        <v>0</v>
      </c>
      <c r="H15" s="27">
        <f t="shared" si="0"/>
        <v>0</v>
      </c>
    </row>
    <row r="16" spans="1:8" s="32" customFormat="1" hidden="1">
      <c r="A16" s="25" t="s">
        <v>108</v>
      </c>
      <c r="B16" s="26" t="s">
        <v>8</v>
      </c>
      <c r="C16" s="26" t="s">
        <v>9</v>
      </c>
      <c r="D16" s="26" t="s">
        <v>109</v>
      </c>
      <c r="E16" s="26"/>
      <c r="F16" s="26"/>
      <c r="G16" s="27">
        <f t="shared" si="0"/>
        <v>0</v>
      </c>
      <c r="H16" s="27">
        <f t="shared" si="0"/>
        <v>0</v>
      </c>
    </row>
    <row r="17" spans="1:8" s="32" customFormat="1" ht="60" hidden="1">
      <c r="A17" s="28" t="s">
        <v>135</v>
      </c>
      <c r="B17" s="26" t="s">
        <v>8</v>
      </c>
      <c r="C17" s="26" t="s">
        <v>9</v>
      </c>
      <c r="D17" s="26" t="s">
        <v>109</v>
      </c>
      <c r="E17" s="26" t="s">
        <v>129</v>
      </c>
      <c r="F17" s="26"/>
      <c r="G17" s="27">
        <f>'ВСР 2016-17'!H18</f>
        <v>0</v>
      </c>
      <c r="H17" s="27">
        <f>'ВСР 2016-17'!I18</f>
        <v>0</v>
      </c>
    </row>
    <row r="18" spans="1:8" s="32" customFormat="1" ht="45">
      <c r="A18" s="25" t="s">
        <v>13</v>
      </c>
      <c r="B18" s="26" t="s">
        <v>8</v>
      </c>
      <c r="C18" s="26" t="s">
        <v>14</v>
      </c>
      <c r="D18" s="26"/>
      <c r="E18" s="26"/>
      <c r="F18" s="26"/>
      <c r="G18" s="27">
        <f>G19</f>
        <v>689.82200000000012</v>
      </c>
      <c r="H18" s="27">
        <f>H19</f>
        <v>714.35699999999997</v>
      </c>
    </row>
    <row r="19" spans="1:8" s="32" customFormat="1">
      <c r="A19" s="28" t="s">
        <v>134</v>
      </c>
      <c r="B19" s="26" t="s">
        <v>8</v>
      </c>
      <c r="C19" s="26" t="s">
        <v>14</v>
      </c>
      <c r="D19" s="26" t="s">
        <v>10</v>
      </c>
      <c r="E19" s="26"/>
      <c r="F19" s="26"/>
      <c r="G19" s="27">
        <f>G20</f>
        <v>689.82200000000012</v>
      </c>
      <c r="H19" s="27">
        <f>H20</f>
        <v>714.35699999999997</v>
      </c>
    </row>
    <row r="20" spans="1:8" s="32" customFormat="1">
      <c r="A20" s="25" t="s">
        <v>15</v>
      </c>
      <c r="B20" s="26" t="s">
        <v>8</v>
      </c>
      <c r="C20" s="26" t="s">
        <v>14</v>
      </c>
      <c r="D20" s="26" t="s">
        <v>16</v>
      </c>
      <c r="E20" s="26"/>
      <c r="F20" s="26"/>
      <c r="G20" s="27">
        <f>G21+G22+G23</f>
        <v>689.82200000000012</v>
      </c>
      <c r="H20" s="27">
        <f>H21+H22+H23</f>
        <v>714.35699999999997</v>
      </c>
    </row>
    <row r="21" spans="1:8" s="32" customFormat="1" ht="60">
      <c r="A21" s="28" t="s">
        <v>135</v>
      </c>
      <c r="B21" s="26" t="s">
        <v>8</v>
      </c>
      <c r="C21" s="26" t="s">
        <v>14</v>
      </c>
      <c r="D21" s="26" t="s">
        <v>16</v>
      </c>
      <c r="E21" s="26" t="s">
        <v>129</v>
      </c>
      <c r="F21" s="26"/>
      <c r="G21" s="27">
        <f>'ВСР 2016-17'!H22</f>
        <v>546.69100000000003</v>
      </c>
      <c r="H21" s="27">
        <f>'ВСР 2016-17'!I22</f>
        <v>571.12599999999998</v>
      </c>
    </row>
    <row r="22" spans="1:8" s="32" customFormat="1" ht="30">
      <c r="A22" s="28" t="s">
        <v>136</v>
      </c>
      <c r="B22" s="26" t="s">
        <v>8</v>
      </c>
      <c r="C22" s="26" t="s">
        <v>14</v>
      </c>
      <c r="D22" s="26" t="s">
        <v>16</v>
      </c>
      <c r="E22" s="26" t="s">
        <v>131</v>
      </c>
      <c r="F22" s="26"/>
      <c r="G22" s="27">
        <f>'ВСР 2016-17'!H23</f>
        <v>40.988999999999997</v>
      </c>
      <c r="H22" s="27">
        <f>'ВСР 2016-17'!I23</f>
        <v>41.088999999999999</v>
      </c>
    </row>
    <row r="23" spans="1:8" s="32" customFormat="1">
      <c r="A23" s="28" t="s">
        <v>133</v>
      </c>
      <c r="B23" s="26" t="s">
        <v>8</v>
      </c>
      <c r="C23" s="26" t="s">
        <v>14</v>
      </c>
      <c r="D23" s="26" t="s">
        <v>16</v>
      </c>
      <c r="E23" s="26" t="s">
        <v>132</v>
      </c>
      <c r="F23" s="26"/>
      <c r="G23" s="27">
        <f>'ВСР 2016-17'!H24</f>
        <v>102.142</v>
      </c>
      <c r="H23" s="27">
        <f>'ВСР 2016-17'!I24</f>
        <v>102.142</v>
      </c>
    </row>
    <row r="24" spans="1:8" s="32" customFormat="1" ht="45">
      <c r="A24" s="25" t="s">
        <v>17</v>
      </c>
      <c r="B24" s="30" t="s">
        <v>8</v>
      </c>
      <c r="C24" s="30" t="s">
        <v>18</v>
      </c>
      <c r="D24" s="30"/>
      <c r="E24" s="30"/>
      <c r="F24" s="30"/>
      <c r="G24" s="27">
        <f>G25+G31</f>
        <v>4014.99</v>
      </c>
      <c r="H24" s="27">
        <f>H25+H31</f>
        <v>4130.0029999999997</v>
      </c>
    </row>
    <row r="25" spans="1:8" s="32" customFormat="1">
      <c r="A25" s="28" t="s">
        <v>134</v>
      </c>
      <c r="B25" s="26" t="s">
        <v>8</v>
      </c>
      <c r="C25" s="26" t="s">
        <v>18</v>
      </c>
      <c r="D25" s="26" t="s">
        <v>10</v>
      </c>
      <c r="E25" s="26"/>
      <c r="F25" s="26"/>
      <c r="G25" s="27">
        <f>G26</f>
        <v>3437.3829999999998</v>
      </c>
      <c r="H25" s="27">
        <f>H26</f>
        <v>3527.3589999999995</v>
      </c>
    </row>
    <row r="26" spans="1:8" s="32" customFormat="1">
      <c r="A26" s="25" t="s">
        <v>15</v>
      </c>
      <c r="B26" s="26" t="s">
        <v>8</v>
      </c>
      <c r="C26" s="26" t="s">
        <v>18</v>
      </c>
      <c r="D26" s="26" t="s">
        <v>16</v>
      </c>
      <c r="E26" s="26"/>
      <c r="F26" s="26"/>
      <c r="G26" s="27">
        <f>G27+G28+G29+G30</f>
        <v>3437.3829999999998</v>
      </c>
      <c r="H26" s="27">
        <f>H27+H28+H29+H30</f>
        <v>3527.3589999999995</v>
      </c>
    </row>
    <row r="27" spans="1:8" s="32" customFormat="1" ht="60">
      <c r="A27" s="28" t="s">
        <v>135</v>
      </c>
      <c r="B27" s="26" t="s">
        <v>8</v>
      </c>
      <c r="C27" s="26" t="s">
        <v>18</v>
      </c>
      <c r="D27" s="26" t="s">
        <v>16</v>
      </c>
      <c r="E27" s="26" t="s">
        <v>129</v>
      </c>
      <c r="F27" s="26"/>
      <c r="G27" s="27">
        <f>'ВСР 2016-17'!H33</f>
        <v>1393.925</v>
      </c>
      <c r="H27" s="27">
        <f>'ВСР 2016-17'!I33</f>
        <v>1456.4559999999999</v>
      </c>
    </row>
    <row r="28" spans="1:8" s="32" customFormat="1" ht="30">
      <c r="A28" s="28" t="s">
        <v>136</v>
      </c>
      <c r="B28" s="26" t="s">
        <v>8</v>
      </c>
      <c r="C28" s="26" t="s">
        <v>18</v>
      </c>
      <c r="D28" s="26" t="s">
        <v>16</v>
      </c>
      <c r="E28" s="26" t="s">
        <v>131</v>
      </c>
      <c r="F28" s="26"/>
      <c r="G28" s="27">
        <f>'ВСР 2016-17'!H34</f>
        <v>2024.16</v>
      </c>
      <c r="H28" s="27">
        <f>'ВСР 2016-17'!I34</f>
        <v>2051.605</v>
      </c>
    </row>
    <row r="29" spans="1:8" s="32" customFormat="1" ht="30" hidden="1">
      <c r="A29" s="28" t="s">
        <v>139</v>
      </c>
      <c r="B29" s="26" t="s">
        <v>8</v>
      </c>
      <c r="C29" s="26" t="s">
        <v>18</v>
      </c>
      <c r="D29" s="26" t="s">
        <v>16</v>
      </c>
      <c r="E29" s="26" t="s">
        <v>138</v>
      </c>
      <c r="F29" s="26"/>
      <c r="G29" s="27">
        <f>'ВСР 2016-17'!H35</f>
        <v>0</v>
      </c>
      <c r="H29" s="27">
        <f>'ВСР 2016-17'!I35</f>
        <v>0</v>
      </c>
    </row>
    <row r="30" spans="1:8" s="32" customFormat="1">
      <c r="A30" s="28" t="s">
        <v>133</v>
      </c>
      <c r="B30" s="26" t="s">
        <v>8</v>
      </c>
      <c r="C30" s="26" t="s">
        <v>18</v>
      </c>
      <c r="D30" s="26" t="s">
        <v>16</v>
      </c>
      <c r="E30" s="26" t="s">
        <v>132</v>
      </c>
      <c r="F30" s="26"/>
      <c r="G30" s="27">
        <f>'ВСР 2016-17'!H36</f>
        <v>19.297999999999998</v>
      </c>
      <c r="H30" s="27">
        <f>'ВСР 2016-17'!I36</f>
        <v>19.297999999999998</v>
      </c>
    </row>
    <row r="31" spans="1:8" s="32" customFormat="1">
      <c r="A31" s="28" t="s">
        <v>100</v>
      </c>
      <c r="B31" s="26" t="s">
        <v>8</v>
      </c>
      <c r="C31" s="26" t="s">
        <v>18</v>
      </c>
      <c r="D31" s="26" t="s">
        <v>124</v>
      </c>
      <c r="E31" s="26"/>
      <c r="F31" s="26"/>
      <c r="G31" s="27">
        <f>G32</f>
        <v>577.60699999999997</v>
      </c>
      <c r="H31" s="27">
        <f>H32</f>
        <v>602.64400000000001</v>
      </c>
    </row>
    <row r="32" spans="1:8" s="32" customFormat="1" ht="60">
      <c r="A32" s="28" t="s">
        <v>143</v>
      </c>
      <c r="B32" s="26" t="s">
        <v>8</v>
      </c>
      <c r="C32" s="26" t="s">
        <v>18</v>
      </c>
      <c r="D32" s="26" t="s">
        <v>65</v>
      </c>
      <c r="E32" s="26"/>
      <c r="F32" s="26"/>
      <c r="G32" s="27">
        <f>G33</f>
        <v>577.60699999999997</v>
      </c>
      <c r="H32" s="27">
        <f>H33</f>
        <v>602.64400000000001</v>
      </c>
    </row>
    <row r="33" spans="1:8" s="32" customFormat="1">
      <c r="A33" s="28" t="s">
        <v>100</v>
      </c>
      <c r="B33" s="26" t="s">
        <v>8</v>
      </c>
      <c r="C33" s="26" t="s">
        <v>18</v>
      </c>
      <c r="D33" s="26" t="s">
        <v>65</v>
      </c>
      <c r="E33" s="26" t="s">
        <v>12</v>
      </c>
      <c r="F33" s="26"/>
      <c r="G33" s="27">
        <f>'ВСР 2016-17'!H39</f>
        <v>577.60699999999997</v>
      </c>
      <c r="H33" s="27">
        <f>'ВСР 2016-17'!I39</f>
        <v>602.64400000000001</v>
      </c>
    </row>
    <row r="34" spans="1:8" s="32" customFormat="1" ht="30">
      <c r="A34" s="28" t="s">
        <v>144</v>
      </c>
      <c r="B34" s="26" t="s">
        <v>8</v>
      </c>
      <c r="C34" s="26" t="s">
        <v>77</v>
      </c>
      <c r="D34" s="26"/>
      <c r="E34" s="26"/>
      <c r="F34" s="26"/>
      <c r="G34" s="27">
        <f t="shared" ref="G34:H36" si="1">G35</f>
        <v>875.65700000000004</v>
      </c>
      <c r="H34" s="27">
        <f t="shared" si="1"/>
        <v>914.33299999999997</v>
      </c>
    </row>
    <row r="35" spans="1:8" s="32" customFormat="1">
      <c r="A35" s="28" t="s">
        <v>100</v>
      </c>
      <c r="B35" s="26" t="s">
        <v>8</v>
      </c>
      <c r="C35" s="26" t="s">
        <v>77</v>
      </c>
      <c r="D35" s="26" t="s">
        <v>124</v>
      </c>
      <c r="E35" s="26"/>
      <c r="F35" s="26"/>
      <c r="G35" s="27">
        <f t="shared" si="1"/>
        <v>875.65700000000004</v>
      </c>
      <c r="H35" s="27">
        <f t="shared" si="1"/>
        <v>914.33299999999997</v>
      </c>
    </row>
    <row r="36" spans="1:8" s="32" customFormat="1" ht="60">
      <c r="A36" s="28" t="s">
        <v>143</v>
      </c>
      <c r="B36" s="26" t="s">
        <v>8</v>
      </c>
      <c r="C36" s="26" t="s">
        <v>77</v>
      </c>
      <c r="D36" s="26" t="s">
        <v>65</v>
      </c>
      <c r="E36" s="26"/>
      <c r="F36" s="26"/>
      <c r="G36" s="27">
        <f t="shared" si="1"/>
        <v>875.65700000000004</v>
      </c>
      <c r="H36" s="27">
        <f t="shared" si="1"/>
        <v>914.33299999999997</v>
      </c>
    </row>
    <row r="37" spans="1:8" s="32" customFormat="1">
      <c r="A37" s="28" t="s">
        <v>100</v>
      </c>
      <c r="B37" s="26" t="s">
        <v>8</v>
      </c>
      <c r="C37" s="26" t="s">
        <v>77</v>
      </c>
      <c r="D37" s="26" t="s">
        <v>65</v>
      </c>
      <c r="E37" s="26" t="s">
        <v>12</v>
      </c>
      <c r="F37" s="26"/>
      <c r="G37" s="27">
        <f>'ВСР 2016-17'!H43</f>
        <v>875.65700000000004</v>
      </c>
      <c r="H37" s="27">
        <f>'ВСР 2016-17'!I43</f>
        <v>914.33299999999997</v>
      </c>
    </row>
    <row r="38" spans="1:8" s="32" customFormat="1">
      <c r="A38" s="28" t="s">
        <v>20</v>
      </c>
      <c r="B38" s="26" t="s">
        <v>8</v>
      </c>
      <c r="C38" s="26" t="s">
        <v>57</v>
      </c>
      <c r="D38" s="26"/>
      <c r="E38" s="26"/>
      <c r="F38" s="26"/>
      <c r="G38" s="29">
        <f t="shared" ref="G38:H40" si="2">G39</f>
        <v>270</v>
      </c>
      <c r="H38" s="29">
        <f t="shared" si="2"/>
        <v>270</v>
      </c>
    </row>
    <row r="39" spans="1:8" s="32" customFormat="1">
      <c r="A39" s="25" t="s">
        <v>21</v>
      </c>
      <c r="B39" s="26" t="s">
        <v>8</v>
      </c>
      <c r="C39" s="26" t="s">
        <v>57</v>
      </c>
      <c r="D39" s="26" t="s">
        <v>22</v>
      </c>
      <c r="E39" s="26"/>
      <c r="F39" s="26"/>
      <c r="G39" s="29">
        <f t="shared" si="2"/>
        <v>270</v>
      </c>
      <c r="H39" s="29">
        <f t="shared" si="2"/>
        <v>270</v>
      </c>
    </row>
    <row r="40" spans="1:8" s="32" customFormat="1">
      <c r="A40" s="28" t="s">
        <v>23</v>
      </c>
      <c r="B40" s="26" t="s">
        <v>8</v>
      </c>
      <c r="C40" s="26" t="s">
        <v>57</v>
      </c>
      <c r="D40" s="26" t="s">
        <v>24</v>
      </c>
      <c r="E40" s="26"/>
      <c r="F40" s="26"/>
      <c r="G40" s="29">
        <f t="shared" si="2"/>
        <v>270</v>
      </c>
      <c r="H40" s="29">
        <f t="shared" si="2"/>
        <v>270</v>
      </c>
    </row>
    <row r="41" spans="1:8" s="32" customFormat="1">
      <c r="A41" s="28" t="s">
        <v>133</v>
      </c>
      <c r="B41" s="26" t="s">
        <v>8</v>
      </c>
      <c r="C41" s="26" t="s">
        <v>57</v>
      </c>
      <c r="D41" s="26" t="s">
        <v>24</v>
      </c>
      <c r="E41" s="26" t="s">
        <v>132</v>
      </c>
      <c r="F41" s="26"/>
      <c r="G41" s="27">
        <f>'ВСР 2016-17'!H47</f>
        <v>270</v>
      </c>
      <c r="H41" s="27">
        <f>'ВСР 2016-17'!I47</f>
        <v>270</v>
      </c>
    </row>
    <row r="42" spans="1:8" s="32" customFormat="1">
      <c r="A42" s="25" t="s">
        <v>25</v>
      </c>
      <c r="B42" s="26" t="s">
        <v>8</v>
      </c>
      <c r="C42" s="26" t="s">
        <v>67</v>
      </c>
      <c r="D42" s="26"/>
      <c r="E42" s="26"/>
      <c r="F42" s="26"/>
      <c r="G42" s="29">
        <f>G43+G47+G53+G59</f>
        <v>17911.464</v>
      </c>
      <c r="H42" s="29">
        <f>H43+H47+H53+H59</f>
        <v>18188.074000000001</v>
      </c>
    </row>
    <row r="43" spans="1:8" s="32" customFormat="1" hidden="1">
      <c r="A43" s="28" t="s">
        <v>105</v>
      </c>
      <c r="B43" s="26" t="s">
        <v>8</v>
      </c>
      <c r="C43" s="26" t="s">
        <v>67</v>
      </c>
      <c r="D43" s="26" t="s">
        <v>155</v>
      </c>
      <c r="E43" s="26"/>
      <c r="F43" s="26"/>
      <c r="G43" s="29">
        <f>G44</f>
        <v>0</v>
      </c>
      <c r="H43" s="29">
        <f>H44</f>
        <v>0</v>
      </c>
    </row>
    <row r="44" spans="1:8" s="32" customFormat="1" hidden="1">
      <c r="A44" s="28" t="s">
        <v>107</v>
      </c>
      <c r="B44" s="26" t="s">
        <v>8</v>
      </c>
      <c r="C44" s="26" t="s">
        <v>67</v>
      </c>
      <c r="D44" s="26" t="s">
        <v>156</v>
      </c>
      <c r="E44" s="26"/>
      <c r="F44" s="26"/>
      <c r="G44" s="29">
        <f>G45+G46</f>
        <v>0</v>
      </c>
      <c r="H44" s="29">
        <f>H45+H46</f>
        <v>0</v>
      </c>
    </row>
    <row r="45" spans="1:8" s="32" customFormat="1" ht="60" hidden="1">
      <c r="A45" s="28" t="s">
        <v>135</v>
      </c>
      <c r="B45" s="26" t="s">
        <v>8</v>
      </c>
      <c r="C45" s="26" t="s">
        <v>67</v>
      </c>
      <c r="D45" s="26" t="s">
        <v>156</v>
      </c>
      <c r="E45" s="26" t="s">
        <v>129</v>
      </c>
      <c r="F45" s="26"/>
      <c r="G45" s="27">
        <f>'ВСР 2016-17'!H51</f>
        <v>0</v>
      </c>
      <c r="H45" s="27">
        <f>'ВСР 2016-17'!I51</f>
        <v>0</v>
      </c>
    </row>
    <row r="46" spans="1:8" s="32" customFormat="1" ht="30" hidden="1">
      <c r="A46" s="28" t="s">
        <v>136</v>
      </c>
      <c r="B46" s="26" t="s">
        <v>8</v>
      </c>
      <c r="C46" s="26" t="s">
        <v>67</v>
      </c>
      <c r="D46" s="26" t="s">
        <v>156</v>
      </c>
      <c r="E46" s="26" t="s">
        <v>131</v>
      </c>
      <c r="F46" s="26"/>
      <c r="G46" s="27">
        <f>'ВСР 2016-17'!H52</f>
        <v>0</v>
      </c>
      <c r="H46" s="27">
        <f>'ВСР 2016-17'!I52</f>
        <v>0</v>
      </c>
    </row>
    <row r="47" spans="1:8" s="32" customFormat="1">
      <c r="A47" s="31" t="s">
        <v>105</v>
      </c>
      <c r="B47" s="26" t="s">
        <v>8</v>
      </c>
      <c r="C47" s="26" t="s">
        <v>67</v>
      </c>
      <c r="D47" s="26" t="s">
        <v>10</v>
      </c>
      <c r="E47" s="26"/>
      <c r="F47" s="26"/>
      <c r="G47" s="29">
        <f>G48+G50</f>
        <v>1266.24</v>
      </c>
      <c r="H47" s="29">
        <f>H48+H50</f>
        <v>1266.24</v>
      </c>
    </row>
    <row r="48" spans="1:8" s="32" customFormat="1">
      <c r="A48" s="28" t="s">
        <v>74</v>
      </c>
      <c r="B48" s="26" t="s">
        <v>8</v>
      </c>
      <c r="C48" s="26" t="s">
        <v>67</v>
      </c>
      <c r="D48" s="26" t="s">
        <v>75</v>
      </c>
      <c r="E48" s="26"/>
      <c r="F48" s="26"/>
      <c r="G48" s="29">
        <f>G49</f>
        <v>1266.24</v>
      </c>
      <c r="H48" s="29">
        <f>H49</f>
        <v>1266.24</v>
      </c>
    </row>
    <row r="49" spans="1:8" s="32" customFormat="1">
      <c r="A49" s="28" t="s">
        <v>133</v>
      </c>
      <c r="B49" s="26" t="s">
        <v>8</v>
      </c>
      <c r="C49" s="26" t="s">
        <v>67</v>
      </c>
      <c r="D49" s="26" t="s">
        <v>75</v>
      </c>
      <c r="E49" s="26" t="s">
        <v>132</v>
      </c>
      <c r="F49" s="26"/>
      <c r="G49" s="27">
        <f>'ВСР 2016-17'!H55</f>
        <v>1266.24</v>
      </c>
      <c r="H49" s="27">
        <f>'ВСР 2016-17'!I55</f>
        <v>1266.24</v>
      </c>
    </row>
    <row r="50" spans="1:8" s="32" customFormat="1" hidden="1">
      <c r="A50" s="28" t="s">
        <v>85</v>
      </c>
      <c r="B50" s="26" t="s">
        <v>8</v>
      </c>
      <c r="C50" s="26" t="s">
        <v>67</v>
      </c>
      <c r="D50" s="26" t="s">
        <v>103</v>
      </c>
      <c r="E50" s="26"/>
      <c r="F50" s="26"/>
      <c r="G50" s="29">
        <f>G51+G52</f>
        <v>0</v>
      </c>
      <c r="H50" s="29">
        <f>H51+H52</f>
        <v>0</v>
      </c>
    </row>
    <row r="51" spans="1:8" s="32" customFormat="1" hidden="1">
      <c r="A51" s="28" t="s">
        <v>11</v>
      </c>
      <c r="B51" s="26" t="s">
        <v>8</v>
      </c>
      <c r="C51" s="26" t="s">
        <v>67</v>
      </c>
      <c r="D51" s="26" t="s">
        <v>103</v>
      </c>
      <c r="E51" s="26" t="s">
        <v>129</v>
      </c>
      <c r="F51" s="26"/>
      <c r="G51" s="27">
        <f>'ВСР 2016-17'!H57</f>
        <v>0</v>
      </c>
      <c r="H51" s="27">
        <f>'ВСР 2016-17'!I57</f>
        <v>0</v>
      </c>
    </row>
    <row r="52" spans="1:8" s="32" customFormat="1" hidden="1">
      <c r="A52" s="28" t="s">
        <v>11</v>
      </c>
      <c r="B52" s="26" t="s">
        <v>8</v>
      </c>
      <c r="C52" s="26" t="s">
        <v>67</v>
      </c>
      <c r="D52" s="26" t="s">
        <v>103</v>
      </c>
      <c r="E52" s="26" t="s">
        <v>131</v>
      </c>
      <c r="F52" s="26"/>
      <c r="G52" s="27">
        <f>'ВСР 2016-17'!H58</f>
        <v>0</v>
      </c>
      <c r="H52" s="27">
        <f>'ВСР 2016-17'!I58</f>
        <v>0</v>
      </c>
    </row>
    <row r="53" spans="1:8" s="32" customFormat="1" ht="30">
      <c r="A53" s="28" t="s">
        <v>88</v>
      </c>
      <c r="B53" s="26" t="s">
        <v>8</v>
      </c>
      <c r="C53" s="26" t="s">
        <v>67</v>
      </c>
      <c r="D53" s="26" t="s">
        <v>84</v>
      </c>
      <c r="E53" s="26"/>
      <c r="F53" s="26"/>
      <c r="G53" s="29">
        <f>G54</f>
        <v>3136.886</v>
      </c>
      <c r="H53" s="29">
        <f>H54</f>
        <v>3240.0410000000002</v>
      </c>
    </row>
    <row r="54" spans="1:8" s="32" customFormat="1">
      <c r="A54" s="28" t="s">
        <v>113</v>
      </c>
      <c r="B54" s="26" t="s">
        <v>8</v>
      </c>
      <c r="C54" s="26" t="s">
        <v>67</v>
      </c>
      <c r="D54" s="26" t="s">
        <v>112</v>
      </c>
      <c r="E54" s="26"/>
      <c r="F54" s="26"/>
      <c r="G54" s="29">
        <f>G55+G56+G57+G58</f>
        <v>3136.886</v>
      </c>
      <c r="H54" s="29">
        <f>H55+H56+H57+H58</f>
        <v>3240.0410000000002</v>
      </c>
    </row>
    <row r="55" spans="1:8" s="32" customFormat="1" ht="30" hidden="1">
      <c r="A55" s="28" t="s">
        <v>136</v>
      </c>
      <c r="B55" s="26" t="s">
        <v>8</v>
      </c>
      <c r="C55" s="26" t="s">
        <v>67</v>
      </c>
      <c r="D55" s="26" t="s">
        <v>112</v>
      </c>
      <c r="E55" s="26" t="s">
        <v>131</v>
      </c>
      <c r="F55" s="26"/>
      <c r="G55" s="27">
        <f>'ВСР 2016-17'!H61</f>
        <v>0</v>
      </c>
      <c r="H55" s="27">
        <f>'ВСР 2016-17'!I61</f>
        <v>0</v>
      </c>
    </row>
    <row r="56" spans="1:8" s="32" customFormat="1" ht="30" hidden="1">
      <c r="A56" s="28" t="s">
        <v>139</v>
      </c>
      <c r="B56" s="26" t="s">
        <v>8</v>
      </c>
      <c r="C56" s="26" t="s">
        <v>67</v>
      </c>
      <c r="D56" s="26" t="s">
        <v>112</v>
      </c>
      <c r="E56" s="26" t="s">
        <v>138</v>
      </c>
      <c r="F56" s="26"/>
      <c r="G56" s="27">
        <f>'ВСР 2016-17'!H62</f>
        <v>0</v>
      </c>
      <c r="H56" s="27">
        <f>'ВСР 2016-17'!I62</f>
        <v>0</v>
      </c>
    </row>
    <row r="57" spans="1:8" s="32" customFormat="1" ht="30">
      <c r="A57" s="28" t="s">
        <v>147</v>
      </c>
      <c r="B57" s="26" t="s">
        <v>8</v>
      </c>
      <c r="C57" s="26" t="s">
        <v>67</v>
      </c>
      <c r="D57" s="26" t="s">
        <v>112</v>
      </c>
      <c r="E57" s="26" t="s">
        <v>140</v>
      </c>
      <c r="F57" s="26"/>
      <c r="G57" s="27">
        <f>'ВСР 2016-17'!H63</f>
        <v>3136.886</v>
      </c>
      <c r="H57" s="27">
        <f>'ВСР 2016-17'!I63</f>
        <v>3240.0410000000002</v>
      </c>
    </row>
    <row r="58" spans="1:8" s="32" customFormat="1" hidden="1">
      <c r="A58" s="28" t="s">
        <v>133</v>
      </c>
      <c r="B58" s="26" t="s">
        <v>8</v>
      </c>
      <c r="C58" s="26" t="s">
        <v>67</v>
      </c>
      <c r="D58" s="26" t="s">
        <v>112</v>
      </c>
      <c r="E58" s="26" t="s">
        <v>132</v>
      </c>
      <c r="F58" s="26"/>
      <c r="G58" s="27">
        <f>'ВСР 2016-17'!H64</f>
        <v>0</v>
      </c>
      <c r="H58" s="27">
        <f>'ВСР 2016-17'!I64</f>
        <v>0</v>
      </c>
    </row>
    <row r="59" spans="1:8" s="32" customFormat="1">
      <c r="A59" s="28" t="s">
        <v>100</v>
      </c>
      <c r="B59" s="26" t="s">
        <v>8</v>
      </c>
      <c r="C59" s="26" t="s">
        <v>67</v>
      </c>
      <c r="D59" s="26" t="s">
        <v>124</v>
      </c>
      <c r="E59" s="26"/>
      <c r="F59" s="26"/>
      <c r="G59" s="27">
        <f>G60</f>
        <v>13508.338</v>
      </c>
      <c r="H59" s="27">
        <f>H60</f>
        <v>13681.793</v>
      </c>
    </row>
    <row r="60" spans="1:8" s="32" customFormat="1" ht="60">
      <c r="A60" s="28" t="s">
        <v>143</v>
      </c>
      <c r="B60" s="26" t="s">
        <v>8</v>
      </c>
      <c r="C60" s="26" t="s">
        <v>67</v>
      </c>
      <c r="D60" s="26" t="s">
        <v>65</v>
      </c>
      <c r="E60" s="26"/>
      <c r="F60" s="26"/>
      <c r="G60" s="27">
        <f>G61</f>
        <v>13508.338</v>
      </c>
      <c r="H60" s="27">
        <f>H61</f>
        <v>13681.793</v>
      </c>
    </row>
    <row r="61" spans="1:8" s="32" customFormat="1">
      <c r="A61" s="28" t="s">
        <v>100</v>
      </c>
      <c r="B61" s="26" t="s">
        <v>8</v>
      </c>
      <c r="C61" s="26" t="s">
        <v>67</v>
      </c>
      <c r="D61" s="26" t="s">
        <v>65</v>
      </c>
      <c r="E61" s="26" t="s">
        <v>12</v>
      </c>
      <c r="F61" s="26"/>
      <c r="G61" s="27">
        <f>'ВСР 2016-17'!H67</f>
        <v>13508.338</v>
      </c>
      <c r="H61" s="27">
        <f>'ВСР 2016-17'!I67</f>
        <v>13681.793</v>
      </c>
    </row>
    <row r="62" spans="1:8" s="32" customFormat="1">
      <c r="A62" s="32" t="s">
        <v>7</v>
      </c>
      <c r="B62" s="26" t="s">
        <v>8</v>
      </c>
      <c r="C62" s="26"/>
      <c r="D62" s="26"/>
      <c r="E62" s="26"/>
      <c r="F62" s="26" t="s">
        <v>55</v>
      </c>
      <c r="G62" s="29">
        <f t="shared" ref="G62:H65" si="3">G63</f>
        <v>1177.8710000000001</v>
      </c>
      <c r="H62" s="29">
        <f t="shared" si="3"/>
        <v>1180.2270000000001</v>
      </c>
    </row>
    <row r="63" spans="1:8" s="32" customFormat="1" ht="45">
      <c r="A63" s="25" t="s">
        <v>17</v>
      </c>
      <c r="B63" s="26" t="s">
        <v>8</v>
      </c>
      <c r="C63" s="26" t="s">
        <v>18</v>
      </c>
      <c r="D63" s="26"/>
      <c r="E63" s="26"/>
      <c r="F63" s="26" t="s">
        <v>55</v>
      </c>
      <c r="G63" s="29">
        <f t="shared" si="3"/>
        <v>1177.8710000000001</v>
      </c>
      <c r="H63" s="29">
        <f t="shared" si="3"/>
        <v>1180.2270000000001</v>
      </c>
    </row>
    <row r="64" spans="1:8" s="32" customFormat="1">
      <c r="A64" s="28" t="s">
        <v>134</v>
      </c>
      <c r="B64" s="26" t="s">
        <v>8</v>
      </c>
      <c r="C64" s="26" t="s">
        <v>18</v>
      </c>
      <c r="D64" s="26" t="s">
        <v>10</v>
      </c>
      <c r="E64" s="26"/>
      <c r="F64" s="26" t="s">
        <v>55</v>
      </c>
      <c r="G64" s="27">
        <f t="shared" si="3"/>
        <v>1177.8710000000001</v>
      </c>
      <c r="H64" s="27">
        <f t="shared" si="3"/>
        <v>1180.2270000000001</v>
      </c>
    </row>
    <row r="65" spans="1:8" s="32" customFormat="1">
      <c r="A65" s="25" t="s">
        <v>15</v>
      </c>
      <c r="B65" s="26" t="s">
        <v>8</v>
      </c>
      <c r="C65" s="26" t="s">
        <v>18</v>
      </c>
      <c r="D65" s="26" t="s">
        <v>16</v>
      </c>
      <c r="E65" s="26"/>
      <c r="F65" s="26" t="s">
        <v>55</v>
      </c>
      <c r="G65" s="27">
        <f t="shared" si="3"/>
        <v>1177.8710000000001</v>
      </c>
      <c r="H65" s="27">
        <f t="shared" si="3"/>
        <v>1180.2270000000001</v>
      </c>
    </row>
    <row r="66" spans="1:8" s="32" customFormat="1" ht="30">
      <c r="A66" s="28" t="s">
        <v>136</v>
      </c>
      <c r="B66" s="26" t="s">
        <v>8</v>
      </c>
      <c r="C66" s="26" t="s">
        <v>18</v>
      </c>
      <c r="D66" s="26" t="s">
        <v>16</v>
      </c>
      <c r="E66" s="26" t="s">
        <v>131</v>
      </c>
      <c r="F66" s="26" t="s">
        <v>55</v>
      </c>
      <c r="G66" s="27">
        <f>'ВСР 2016-17'!H72</f>
        <v>1177.8710000000001</v>
      </c>
      <c r="H66" s="27">
        <f>'ВСР 2016-17'!I72</f>
        <v>1180.2270000000001</v>
      </c>
    </row>
    <row r="67" spans="1:8" s="84" customFormat="1" ht="14.25" hidden="1">
      <c r="A67" s="33" t="s">
        <v>98</v>
      </c>
      <c r="B67" s="23" t="s">
        <v>9</v>
      </c>
      <c r="C67" s="23"/>
      <c r="D67" s="23"/>
      <c r="E67" s="23"/>
      <c r="F67" s="23"/>
      <c r="G67" s="24">
        <f t="shared" ref="G67:H69" si="4">G68</f>
        <v>0</v>
      </c>
      <c r="H67" s="24">
        <f t="shared" si="4"/>
        <v>0</v>
      </c>
    </row>
    <row r="68" spans="1:8" s="32" customFormat="1" hidden="1">
      <c r="A68" s="28" t="s">
        <v>99</v>
      </c>
      <c r="B68" s="26" t="s">
        <v>9</v>
      </c>
      <c r="C68" s="26" t="s">
        <v>14</v>
      </c>
      <c r="D68" s="26"/>
      <c r="E68" s="26"/>
      <c r="F68" s="26"/>
      <c r="G68" s="27">
        <f t="shared" si="4"/>
        <v>0</v>
      </c>
      <c r="H68" s="27">
        <f t="shared" si="4"/>
        <v>0</v>
      </c>
    </row>
    <row r="69" spans="1:8" s="32" customFormat="1" hidden="1">
      <c r="A69" s="28" t="s">
        <v>134</v>
      </c>
      <c r="B69" s="26" t="s">
        <v>9</v>
      </c>
      <c r="C69" s="26" t="s">
        <v>14</v>
      </c>
      <c r="D69" s="26" t="s">
        <v>106</v>
      </c>
      <c r="E69" s="26"/>
      <c r="F69" s="26"/>
      <c r="G69" s="27">
        <f t="shared" si="4"/>
        <v>0</v>
      </c>
      <c r="H69" s="27">
        <f t="shared" si="4"/>
        <v>0</v>
      </c>
    </row>
    <row r="70" spans="1:8" s="32" customFormat="1" ht="30" hidden="1">
      <c r="A70" s="28" t="s">
        <v>141</v>
      </c>
      <c r="B70" s="26" t="s">
        <v>9</v>
      </c>
      <c r="C70" s="26" t="s">
        <v>14</v>
      </c>
      <c r="D70" s="26" t="s">
        <v>130</v>
      </c>
      <c r="E70" s="26"/>
      <c r="F70" s="26"/>
      <c r="G70" s="27">
        <f>G71+G72</f>
        <v>0</v>
      </c>
      <c r="H70" s="27">
        <f>H71+H72</f>
        <v>0</v>
      </c>
    </row>
    <row r="71" spans="1:8" s="32" customFormat="1" ht="60" hidden="1">
      <c r="A71" s="28" t="s">
        <v>135</v>
      </c>
      <c r="B71" s="26" t="s">
        <v>9</v>
      </c>
      <c r="C71" s="26" t="s">
        <v>14</v>
      </c>
      <c r="D71" s="26" t="s">
        <v>130</v>
      </c>
      <c r="E71" s="26" t="s">
        <v>129</v>
      </c>
      <c r="F71" s="26"/>
      <c r="G71" s="27">
        <f>'ВСР 2016-17'!H77</f>
        <v>0</v>
      </c>
      <c r="H71" s="27">
        <f>'ВСР 2016-17'!I77</f>
        <v>0</v>
      </c>
    </row>
    <row r="72" spans="1:8" s="32" customFormat="1" ht="30" hidden="1">
      <c r="A72" s="28" t="s">
        <v>136</v>
      </c>
      <c r="B72" s="26" t="s">
        <v>9</v>
      </c>
      <c r="C72" s="26" t="s">
        <v>14</v>
      </c>
      <c r="D72" s="26" t="s">
        <v>130</v>
      </c>
      <c r="E72" s="26" t="s">
        <v>131</v>
      </c>
      <c r="F72" s="26"/>
      <c r="G72" s="27">
        <f>'ВСР 2016-17'!H78</f>
        <v>0</v>
      </c>
      <c r="H72" s="27">
        <f>'ВСР 2016-17'!I78</f>
        <v>0</v>
      </c>
    </row>
    <row r="73" spans="1:8" s="84" customFormat="1" ht="28.5">
      <c r="A73" s="33" t="s">
        <v>63</v>
      </c>
      <c r="B73" s="23" t="s">
        <v>14</v>
      </c>
      <c r="C73" s="23"/>
      <c r="D73" s="23"/>
      <c r="E73" s="23"/>
      <c r="F73" s="23"/>
      <c r="G73" s="104">
        <f>G74</f>
        <v>1041.1880000000001</v>
      </c>
      <c r="H73" s="104">
        <f>H74</f>
        <v>1087.4380000000001</v>
      </c>
    </row>
    <row r="74" spans="1:8" s="32" customFormat="1" ht="30">
      <c r="A74" s="28" t="s">
        <v>61</v>
      </c>
      <c r="B74" s="26" t="s">
        <v>14</v>
      </c>
      <c r="C74" s="26" t="s">
        <v>26</v>
      </c>
      <c r="D74" s="26"/>
      <c r="E74" s="26"/>
      <c r="F74" s="26"/>
      <c r="G74" s="27">
        <f>G75+G78</f>
        <v>1041.1880000000001</v>
      </c>
      <c r="H74" s="27">
        <f>H75+H78</f>
        <v>1087.4380000000001</v>
      </c>
    </row>
    <row r="75" spans="1:8" s="32" customFormat="1" ht="30">
      <c r="A75" s="28" t="s">
        <v>142</v>
      </c>
      <c r="B75" s="26" t="s">
        <v>14</v>
      </c>
      <c r="C75" s="26" t="s">
        <v>26</v>
      </c>
      <c r="D75" s="26" t="s">
        <v>62</v>
      </c>
      <c r="E75" s="26"/>
      <c r="F75" s="26"/>
      <c r="G75" s="27">
        <f>G76+G77</f>
        <v>1041.1880000000001</v>
      </c>
      <c r="H75" s="27">
        <f>H76+H77</f>
        <v>1087.4380000000001</v>
      </c>
    </row>
    <row r="76" spans="1:8" s="32" customFormat="1" ht="60">
      <c r="A76" s="28" t="s">
        <v>135</v>
      </c>
      <c r="B76" s="26" t="s">
        <v>14</v>
      </c>
      <c r="C76" s="26" t="s">
        <v>26</v>
      </c>
      <c r="D76" s="26" t="s">
        <v>62</v>
      </c>
      <c r="E76" s="26" t="s">
        <v>129</v>
      </c>
      <c r="F76" s="26"/>
      <c r="G76" s="27">
        <f>'ВСР 2016-17'!H82</f>
        <v>1030.989</v>
      </c>
      <c r="H76" s="27">
        <f>'ВСР 2016-17'!I82</f>
        <v>1077.239</v>
      </c>
    </row>
    <row r="77" spans="1:8" s="32" customFormat="1" ht="30">
      <c r="A77" s="28" t="s">
        <v>136</v>
      </c>
      <c r="B77" s="26" t="s">
        <v>14</v>
      </c>
      <c r="C77" s="26" t="s">
        <v>26</v>
      </c>
      <c r="D77" s="26" t="s">
        <v>62</v>
      </c>
      <c r="E77" s="26" t="s">
        <v>131</v>
      </c>
      <c r="F77" s="26"/>
      <c r="G77" s="27">
        <f>'ВСР 2016-17'!H83</f>
        <v>10.199</v>
      </c>
      <c r="H77" s="27">
        <f>'ВСР 2016-17'!I83</f>
        <v>10.199</v>
      </c>
    </row>
    <row r="78" spans="1:8" s="32" customFormat="1" ht="30" hidden="1">
      <c r="A78" s="28" t="str">
        <f>'ВСР 2015'!A83</f>
        <v>Поддержка государственных академий наук и их региональных отделений</v>
      </c>
      <c r="B78" s="26" t="str">
        <f>'ВСР 2015'!C83</f>
        <v>03</v>
      </c>
      <c r="C78" s="26" t="str">
        <f>'ВСР 2015'!D83</f>
        <v>14</v>
      </c>
      <c r="D78" s="26" t="str">
        <f>'ВСР 2015'!E83</f>
        <v>0600000</v>
      </c>
      <c r="E78" s="26"/>
      <c r="F78" s="26"/>
      <c r="G78" s="27">
        <f>'ВСР 2015'!H83</f>
        <v>0</v>
      </c>
      <c r="H78" s="27">
        <f>'ВСР 2015'!I83</f>
        <v>0</v>
      </c>
    </row>
    <row r="79" spans="1:8" s="32" customFormat="1" ht="30" hidden="1">
      <c r="A79" s="28" t="str">
        <f>'ВСР 2015'!A84</f>
        <v>Поддержка организаций, осуществляющих фундаментальные исследования</v>
      </c>
      <c r="B79" s="26" t="str">
        <f>'ВСР 2015'!C83</f>
        <v>03</v>
      </c>
      <c r="C79" s="26" t="str">
        <f>'ВСР 2015'!D84</f>
        <v>14</v>
      </c>
      <c r="D79" s="26" t="str">
        <f>'ВСР 2015'!E84</f>
        <v>0610000</v>
      </c>
      <c r="E79" s="26" t="str">
        <f>'ВСР 2015'!F84</f>
        <v>200</v>
      </c>
      <c r="F79" s="26"/>
      <c r="G79" s="27">
        <f>'ВСР 2016-17'!H85</f>
        <v>0</v>
      </c>
      <c r="H79" s="27">
        <f>'ВСР 2016-17'!I85</f>
        <v>0</v>
      </c>
    </row>
    <row r="80" spans="1:8" s="84" customFormat="1" ht="14.25" hidden="1">
      <c r="A80" s="33" t="s">
        <v>56</v>
      </c>
      <c r="B80" s="23" t="s">
        <v>18</v>
      </c>
      <c r="C80" s="23"/>
      <c r="D80" s="23"/>
      <c r="E80" s="23"/>
      <c r="F80" s="23"/>
      <c r="G80" s="24">
        <f>G81+G86+G93</f>
        <v>0</v>
      </c>
      <c r="H80" s="24">
        <f>H81+H86+H93</f>
        <v>0</v>
      </c>
    </row>
    <row r="81" spans="1:8" s="84" customFormat="1" hidden="1">
      <c r="A81" s="28" t="s">
        <v>114</v>
      </c>
      <c r="B81" s="26" t="s">
        <v>18</v>
      </c>
      <c r="C81" s="26" t="s">
        <v>77</v>
      </c>
      <c r="D81" s="26"/>
      <c r="E81" s="26"/>
      <c r="F81" s="26"/>
      <c r="G81" s="27">
        <f>G82</f>
        <v>0</v>
      </c>
      <c r="H81" s="27">
        <f>H82</f>
        <v>0</v>
      </c>
    </row>
    <row r="82" spans="1:8" s="84" customFormat="1" ht="30" hidden="1">
      <c r="A82" s="28" t="s">
        <v>118</v>
      </c>
      <c r="B82" s="26" t="s">
        <v>18</v>
      </c>
      <c r="C82" s="26" t="s">
        <v>77</v>
      </c>
      <c r="D82" s="26" t="s">
        <v>117</v>
      </c>
      <c r="E82" s="26"/>
      <c r="F82" s="26"/>
      <c r="G82" s="27">
        <f>G83</f>
        <v>0</v>
      </c>
      <c r="H82" s="27">
        <f>H83</f>
        <v>0</v>
      </c>
    </row>
    <row r="83" spans="1:8" s="84" customFormat="1" ht="30" hidden="1">
      <c r="A83" s="28" t="s">
        <v>115</v>
      </c>
      <c r="B83" s="26" t="s">
        <v>18</v>
      </c>
      <c r="C83" s="26" t="s">
        <v>77</v>
      </c>
      <c r="D83" s="26" t="s">
        <v>116</v>
      </c>
      <c r="E83" s="26" t="s">
        <v>110</v>
      </c>
      <c r="F83" s="26"/>
      <c r="G83" s="27">
        <f>G84+G85</f>
        <v>0</v>
      </c>
      <c r="H83" s="27">
        <f>H84+H85</f>
        <v>0</v>
      </c>
    </row>
    <row r="84" spans="1:8" s="84" customFormat="1" ht="30" hidden="1">
      <c r="A84" s="28" t="s">
        <v>136</v>
      </c>
      <c r="B84" s="26" t="s">
        <v>18</v>
      </c>
      <c r="C84" s="26" t="s">
        <v>77</v>
      </c>
      <c r="D84" s="26" t="s">
        <v>116</v>
      </c>
      <c r="E84" s="26" t="s">
        <v>131</v>
      </c>
      <c r="F84" s="26"/>
      <c r="G84" s="27">
        <f>'ВСР 2016-17'!H90</f>
        <v>0</v>
      </c>
      <c r="H84" s="27">
        <f>'ВСР 2016-17'!I90</f>
        <v>0</v>
      </c>
    </row>
    <row r="85" spans="1:8" s="84" customFormat="1" ht="30" hidden="1">
      <c r="A85" s="28" t="s">
        <v>139</v>
      </c>
      <c r="B85" s="26" t="s">
        <v>18</v>
      </c>
      <c r="C85" s="26" t="s">
        <v>77</v>
      </c>
      <c r="D85" s="26" t="s">
        <v>116</v>
      </c>
      <c r="E85" s="26" t="s">
        <v>138</v>
      </c>
      <c r="F85" s="26"/>
      <c r="G85" s="27">
        <f>'ВСР 2016-17'!H91</f>
        <v>0</v>
      </c>
      <c r="H85" s="27">
        <f>'ВСР 2016-17'!I91</f>
        <v>0</v>
      </c>
    </row>
    <row r="86" spans="1:8" s="84" customFormat="1" hidden="1">
      <c r="A86" s="28" t="s">
        <v>68</v>
      </c>
      <c r="B86" s="26" t="s">
        <v>18</v>
      </c>
      <c r="C86" s="26" t="s">
        <v>69</v>
      </c>
      <c r="D86" s="26"/>
      <c r="E86" s="26"/>
      <c r="F86" s="26"/>
      <c r="G86" s="27">
        <f>G87</f>
        <v>0</v>
      </c>
      <c r="H86" s="27">
        <f>H87</f>
        <v>0</v>
      </c>
    </row>
    <row r="87" spans="1:8" s="84" customFormat="1" hidden="1">
      <c r="A87" s="28" t="s">
        <v>70</v>
      </c>
      <c r="B87" s="26" t="s">
        <v>18</v>
      </c>
      <c r="C87" s="26" t="s">
        <v>69</v>
      </c>
      <c r="D87" s="26" t="s">
        <v>71</v>
      </c>
      <c r="E87" s="23"/>
      <c r="F87" s="23"/>
      <c r="G87" s="27">
        <f>G88</f>
        <v>0</v>
      </c>
      <c r="H87" s="27">
        <f>H88</f>
        <v>0</v>
      </c>
    </row>
    <row r="88" spans="1:8" s="84" customFormat="1" ht="45" hidden="1">
      <c r="A88" s="28" t="s">
        <v>72</v>
      </c>
      <c r="B88" s="26" t="s">
        <v>18</v>
      </c>
      <c r="C88" s="26" t="s">
        <v>69</v>
      </c>
      <c r="D88" s="26" t="s">
        <v>73</v>
      </c>
      <c r="E88" s="26"/>
      <c r="F88" s="23"/>
      <c r="G88" s="27">
        <f>G89+G90+G91+G92</f>
        <v>0</v>
      </c>
      <c r="H88" s="27">
        <f>H89+H90+H91+H92</f>
        <v>0</v>
      </c>
    </row>
    <row r="89" spans="1:8" s="84" customFormat="1" ht="30" hidden="1">
      <c r="A89" s="28" t="s">
        <v>136</v>
      </c>
      <c r="B89" s="26" t="s">
        <v>18</v>
      </c>
      <c r="C89" s="26" t="s">
        <v>69</v>
      </c>
      <c r="D89" s="26" t="s">
        <v>73</v>
      </c>
      <c r="E89" s="26" t="s">
        <v>131</v>
      </c>
      <c r="F89" s="23"/>
      <c r="G89" s="27">
        <f>'ВСР 2016-17'!H95</f>
        <v>0</v>
      </c>
      <c r="H89" s="27">
        <f>'ВСР 2016-17'!I95</f>
        <v>0</v>
      </c>
    </row>
    <row r="90" spans="1:8" s="84" customFormat="1" ht="30" hidden="1">
      <c r="A90" s="28" t="s">
        <v>139</v>
      </c>
      <c r="B90" s="26" t="s">
        <v>18</v>
      </c>
      <c r="C90" s="26" t="s">
        <v>69</v>
      </c>
      <c r="D90" s="26" t="s">
        <v>73</v>
      </c>
      <c r="E90" s="26" t="s">
        <v>138</v>
      </c>
      <c r="F90" s="23"/>
      <c r="G90" s="27">
        <f>'ВСР 2016-17'!H96</f>
        <v>0</v>
      </c>
      <c r="H90" s="27">
        <f>'ВСР 2016-17'!I96</f>
        <v>0</v>
      </c>
    </row>
    <row r="91" spans="1:8" s="84" customFormat="1" ht="30" hidden="1">
      <c r="A91" s="28" t="s">
        <v>147</v>
      </c>
      <c r="B91" s="26" t="s">
        <v>18</v>
      </c>
      <c r="C91" s="26" t="s">
        <v>69</v>
      </c>
      <c r="D91" s="26" t="s">
        <v>73</v>
      </c>
      <c r="E91" s="26" t="s">
        <v>140</v>
      </c>
      <c r="F91" s="23"/>
      <c r="G91" s="27">
        <f>'ВСР 2016-17'!H97</f>
        <v>0</v>
      </c>
      <c r="H91" s="27">
        <f>'ВСР 2016-17'!I97</f>
        <v>0</v>
      </c>
    </row>
    <row r="92" spans="1:8" s="84" customFormat="1" hidden="1">
      <c r="A92" s="28" t="s">
        <v>133</v>
      </c>
      <c r="B92" s="26" t="s">
        <v>18</v>
      </c>
      <c r="C92" s="26" t="s">
        <v>69</v>
      </c>
      <c r="D92" s="26" t="s">
        <v>73</v>
      </c>
      <c r="E92" s="26" t="s">
        <v>132</v>
      </c>
      <c r="F92" s="23"/>
      <c r="G92" s="27">
        <f>'ВСР 2016-17'!H98</f>
        <v>0</v>
      </c>
      <c r="H92" s="27">
        <f>'ВСР 2016-17'!I98</f>
        <v>0</v>
      </c>
    </row>
    <row r="93" spans="1:8" s="84" customFormat="1" hidden="1">
      <c r="A93" s="28" t="s">
        <v>91</v>
      </c>
      <c r="B93" s="26" t="s">
        <v>18</v>
      </c>
      <c r="C93" s="26" t="s">
        <v>90</v>
      </c>
      <c r="D93" s="26"/>
      <c r="E93" s="26"/>
      <c r="F93" s="23"/>
      <c r="G93" s="27">
        <f>G94</f>
        <v>0</v>
      </c>
      <c r="H93" s="27">
        <f>H94</f>
        <v>0</v>
      </c>
    </row>
    <row r="94" spans="1:8" s="84" customFormat="1" ht="30" hidden="1">
      <c r="A94" s="28" t="s">
        <v>146</v>
      </c>
      <c r="B94" s="26" t="s">
        <v>18</v>
      </c>
      <c r="C94" s="26" t="s">
        <v>90</v>
      </c>
      <c r="D94" s="26" t="s">
        <v>145</v>
      </c>
      <c r="E94" s="26"/>
      <c r="F94" s="23"/>
      <c r="G94" s="27">
        <f>G95</f>
        <v>0</v>
      </c>
      <c r="H94" s="27">
        <f>H95</f>
        <v>0</v>
      </c>
    </row>
    <row r="95" spans="1:8" s="84" customFormat="1" hidden="1">
      <c r="A95" s="28" t="s">
        <v>97</v>
      </c>
      <c r="B95" s="26" t="s">
        <v>18</v>
      </c>
      <c r="C95" s="26" t="s">
        <v>90</v>
      </c>
      <c r="D95" s="26" t="s">
        <v>96</v>
      </c>
      <c r="E95" s="23"/>
      <c r="F95" s="23"/>
      <c r="G95" s="27">
        <f>G96+G97</f>
        <v>0</v>
      </c>
      <c r="H95" s="27">
        <f>H96+H97</f>
        <v>0</v>
      </c>
    </row>
    <row r="96" spans="1:8" s="84" customFormat="1" ht="30" hidden="1">
      <c r="A96" s="28" t="s">
        <v>136</v>
      </c>
      <c r="B96" s="26" t="s">
        <v>18</v>
      </c>
      <c r="C96" s="26" t="s">
        <v>90</v>
      </c>
      <c r="D96" s="26" t="s">
        <v>96</v>
      </c>
      <c r="E96" s="26" t="s">
        <v>131</v>
      </c>
      <c r="F96" s="23"/>
      <c r="G96" s="27">
        <f>'ВСР 2016-17'!H102</f>
        <v>0</v>
      </c>
      <c r="H96" s="27">
        <f>'ВСР 2016-17'!I102</f>
        <v>0</v>
      </c>
    </row>
    <row r="97" spans="1:8" s="84" customFormat="1" ht="30" hidden="1">
      <c r="A97" s="28" t="s">
        <v>147</v>
      </c>
      <c r="B97" s="26" t="s">
        <v>18</v>
      </c>
      <c r="C97" s="26" t="s">
        <v>90</v>
      </c>
      <c r="D97" s="26" t="s">
        <v>96</v>
      </c>
      <c r="E97" s="26" t="s">
        <v>140</v>
      </c>
      <c r="F97" s="23"/>
      <c r="G97" s="27">
        <f>'ВСР 2016-17'!H103</f>
        <v>0</v>
      </c>
      <c r="H97" s="27">
        <f>'ВСР 2016-17'!I103</f>
        <v>0</v>
      </c>
    </row>
    <row r="98" spans="1:8" s="84" customFormat="1" ht="14.25">
      <c r="A98" s="22" t="s">
        <v>27</v>
      </c>
      <c r="B98" s="23" t="s">
        <v>19</v>
      </c>
      <c r="C98" s="23"/>
      <c r="D98" s="23"/>
      <c r="E98" s="23"/>
      <c r="F98" s="23"/>
      <c r="G98" s="104">
        <f>G99+G108+G117+G136</f>
        <v>90939.535999999993</v>
      </c>
      <c r="H98" s="104">
        <f>H99+H108+H117+H136</f>
        <v>85265.774999999994</v>
      </c>
    </row>
    <row r="99" spans="1:8" s="84" customFormat="1">
      <c r="A99" s="25" t="s">
        <v>28</v>
      </c>
      <c r="B99" s="26" t="s">
        <v>19</v>
      </c>
      <c r="C99" s="26" t="s">
        <v>8</v>
      </c>
      <c r="D99" s="23"/>
      <c r="E99" s="23"/>
      <c r="F99" s="23"/>
      <c r="G99" s="27">
        <f>G100+G105</f>
        <v>43552.623</v>
      </c>
      <c r="H99" s="27">
        <f>H100+H105</f>
        <v>43552.623</v>
      </c>
    </row>
    <row r="100" spans="1:8" s="84" customFormat="1">
      <c r="A100" s="28" t="s">
        <v>148</v>
      </c>
      <c r="B100" s="26" t="s">
        <v>19</v>
      </c>
      <c r="C100" s="26" t="s">
        <v>8</v>
      </c>
      <c r="D100" s="26" t="s">
        <v>119</v>
      </c>
      <c r="E100" s="26"/>
      <c r="F100" s="26"/>
      <c r="G100" s="27">
        <f>G101</f>
        <v>1400</v>
      </c>
      <c r="H100" s="27">
        <f>H101</f>
        <v>1400</v>
      </c>
    </row>
    <row r="101" spans="1:8" s="84" customFormat="1">
      <c r="A101" s="31" t="s">
        <v>86</v>
      </c>
      <c r="B101" s="26" t="s">
        <v>19</v>
      </c>
      <c r="C101" s="26" t="s">
        <v>8</v>
      </c>
      <c r="D101" s="26" t="s">
        <v>87</v>
      </c>
      <c r="E101" s="26"/>
      <c r="F101" s="26"/>
      <c r="G101" s="27">
        <f>G102+G103+G104</f>
        <v>1400</v>
      </c>
      <c r="H101" s="27">
        <f>H102+H103+H104</f>
        <v>1400</v>
      </c>
    </row>
    <row r="102" spans="1:8" s="84" customFormat="1" ht="30">
      <c r="A102" s="28" t="s">
        <v>136</v>
      </c>
      <c r="B102" s="26" t="s">
        <v>19</v>
      </c>
      <c r="C102" s="26" t="s">
        <v>8</v>
      </c>
      <c r="D102" s="26" t="s">
        <v>87</v>
      </c>
      <c r="E102" s="26" t="s">
        <v>131</v>
      </c>
      <c r="F102" s="26"/>
      <c r="G102" s="27">
        <f>'ВСР 2016-17'!H108</f>
        <v>1400</v>
      </c>
      <c r="H102" s="27">
        <f>'ВСР 2016-17'!I108</f>
        <v>1400</v>
      </c>
    </row>
    <row r="103" spans="1:8" s="84" customFormat="1" ht="30" hidden="1">
      <c r="A103" s="28" t="s">
        <v>139</v>
      </c>
      <c r="B103" s="26" t="s">
        <v>19</v>
      </c>
      <c r="C103" s="26" t="s">
        <v>8</v>
      </c>
      <c r="D103" s="26" t="s">
        <v>87</v>
      </c>
      <c r="E103" s="26" t="s">
        <v>138</v>
      </c>
      <c r="F103" s="26"/>
      <c r="G103" s="27">
        <f>'ВСР 2016-17'!H109</f>
        <v>0</v>
      </c>
      <c r="H103" s="27">
        <f>'ВСР 2016-17'!I109</f>
        <v>0</v>
      </c>
    </row>
    <row r="104" spans="1:8" s="84" customFormat="1" hidden="1">
      <c r="A104" s="28" t="s">
        <v>133</v>
      </c>
      <c r="B104" s="26" t="s">
        <v>19</v>
      </c>
      <c r="C104" s="26" t="s">
        <v>8</v>
      </c>
      <c r="D104" s="26" t="s">
        <v>87</v>
      </c>
      <c r="E104" s="26" t="s">
        <v>132</v>
      </c>
      <c r="F104" s="26"/>
      <c r="G104" s="27">
        <f>'ВСР 2016-17'!H110</f>
        <v>0</v>
      </c>
      <c r="H104" s="27">
        <f>'ВСР 2016-17'!I110</f>
        <v>0</v>
      </c>
    </row>
    <row r="105" spans="1:8" s="84" customFormat="1">
      <c r="A105" s="28" t="s">
        <v>100</v>
      </c>
      <c r="B105" s="26" t="s">
        <v>19</v>
      </c>
      <c r="C105" s="26" t="s">
        <v>8</v>
      </c>
      <c r="D105" s="26" t="s">
        <v>124</v>
      </c>
      <c r="E105" s="26"/>
      <c r="F105" s="26"/>
      <c r="G105" s="68">
        <f>G106</f>
        <v>42152.623</v>
      </c>
      <c r="H105" s="68">
        <f>H106</f>
        <v>42152.623</v>
      </c>
    </row>
    <row r="106" spans="1:8" s="32" customFormat="1" ht="60">
      <c r="A106" s="28" t="s">
        <v>143</v>
      </c>
      <c r="B106" s="26" t="s">
        <v>19</v>
      </c>
      <c r="C106" s="26" t="s">
        <v>8</v>
      </c>
      <c r="D106" s="26" t="s">
        <v>65</v>
      </c>
      <c r="E106" s="26"/>
      <c r="F106" s="26"/>
      <c r="G106" s="27">
        <f>G107</f>
        <v>42152.623</v>
      </c>
      <c r="H106" s="27">
        <f>H107</f>
        <v>42152.623</v>
      </c>
    </row>
    <row r="107" spans="1:8" s="32" customFormat="1">
      <c r="A107" s="28" t="s">
        <v>100</v>
      </c>
      <c r="B107" s="26" t="s">
        <v>19</v>
      </c>
      <c r="C107" s="26" t="s">
        <v>8</v>
      </c>
      <c r="D107" s="26" t="s">
        <v>65</v>
      </c>
      <c r="E107" s="26" t="s">
        <v>12</v>
      </c>
      <c r="F107" s="26"/>
      <c r="G107" s="27">
        <f>'ВСР 2016-17'!H113</f>
        <v>42152.623</v>
      </c>
      <c r="H107" s="27">
        <f>'ВСР 2016-17'!I113</f>
        <v>42152.623</v>
      </c>
    </row>
    <row r="108" spans="1:8" s="32" customFormat="1" hidden="1">
      <c r="A108" s="25" t="s">
        <v>29</v>
      </c>
      <c r="B108" s="26" t="s">
        <v>19</v>
      </c>
      <c r="C108" s="26" t="s">
        <v>9</v>
      </c>
      <c r="D108" s="26"/>
      <c r="E108" s="26"/>
      <c r="F108" s="26"/>
      <c r="G108" s="27">
        <f>G109+G113</f>
        <v>0</v>
      </c>
      <c r="H108" s="27">
        <f>H109+H113</f>
        <v>0</v>
      </c>
    </row>
    <row r="109" spans="1:8" s="32" customFormat="1" hidden="1">
      <c r="A109" s="25" t="s">
        <v>100</v>
      </c>
      <c r="B109" s="26" t="s">
        <v>19</v>
      </c>
      <c r="C109" s="26" t="s">
        <v>9</v>
      </c>
      <c r="D109" s="26" t="s">
        <v>124</v>
      </c>
      <c r="E109" s="26"/>
      <c r="F109" s="26"/>
      <c r="G109" s="27">
        <f>G110</f>
        <v>0</v>
      </c>
      <c r="H109" s="27">
        <f>H110</f>
        <v>0</v>
      </c>
    </row>
    <row r="110" spans="1:8" s="32" customFormat="1" ht="60" hidden="1">
      <c r="A110" s="25" t="s">
        <v>150</v>
      </c>
      <c r="B110" s="26" t="s">
        <v>19</v>
      </c>
      <c r="C110" s="26" t="s">
        <v>9</v>
      </c>
      <c r="D110" s="26" t="s">
        <v>101</v>
      </c>
      <c r="E110" s="26"/>
      <c r="F110" s="26"/>
      <c r="G110" s="27">
        <f>G111+G112</f>
        <v>0</v>
      </c>
      <c r="H110" s="27">
        <f>H111+H112</f>
        <v>0</v>
      </c>
    </row>
    <row r="111" spans="1:8" s="84" customFormat="1" hidden="1">
      <c r="A111" s="28" t="s">
        <v>100</v>
      </c>
      <c r="B111" s="26" t="s">
        <v>19</v>
      </c>
      <c r="C111" s="26" t="s">
        <v>9</v>
      </c>
      <c r="D111" s="26" t="s">
        <v>101</v>
      </c>
      <c r="E111" s="26" t="s">
        <v>12</v>
      </c>
      <c r="F111" s="26"/>
      <c r="G111" s="27">
        <f>'ВСР 2016-17'!H117</f>
        <v>0</v>
      </c>
      <c r="H111" s="27">
        <f>'ВСР 2016-17'!I117</f>
        <v>0</v>
      </c>
    </row>
    <row r="112" spans="1:8" s="84" customFormat="1" hidden="1">
      <c r="A112" s="28"/>
      <c r="B112" s="26" t="s">
        <v>19</v>
      </c>
      <c r="C112" s="26" t="s">
        <v>9</v>
      </c>
      <c r="D112" s="26" t="s">
        <v>116</v>
      </c>
      <c r="E112" s="26" t="s">
        <v>138</v>
      </c>
      <c r="F112" s="26"/>
      <c r="G112" s="27">
        <f>'ВСР 2016-17'!H118</f>
        <v>0</v>
      </c>
      <c r="H112" s="27">
        <f>'ВСР 2016-17'!I118</f>
        <v>0</v>
      </c>
    </row>
    <row r="113" spans="1:8" s="32" customFormat="1" hidden="1">
      <c r="A113" s="25" t="s">
        <v>30</v>
      </c>
      <c r="B113" s="26" t="s">
        <v>19</v>
      </c>
      <c r="C113" s="26" t="s">
        <v>9</v>
      </c>
      <c r="D113" s="26" t="s">
        <v>31</v>
      </c>
      <c r="E113" s="26"/>
      <c r="F113" s="26"/>
      <c r="G113" s="27">
        <f>G114</f>
        <v>0</v>
      </c>
      <c r="H113" s="27">
        <f>H114</f>
        <v>0</v>
      </c>
    </row>
    <row r="114" spans="1:8" s="32" customFormat="1" hidden="1">
      <c r="A114" s="25" t="s">
        <v>32</v>
      </c>
      <c r="B114" s="26" t="s">
        <v>19</v>
      </c>
      <c r="C114" s="26" t="s">
        <v>9</v>
      </c>
      <c r="D114" s="26" t="s">
        <v>33</v>
      </c>
      <c r="E114" s="26"/>
      <c r="F114" s="26"/>
      <c r="G114" s="27">
        <f>G115+G116</f>
        <v>0</v>
      </c>
      <c r="H114" s="27">
        <f>H115+H116</f>
        <v>0</v>
      </c>
    </row>
    <row r="115" spans="1:8" s="32" customFormat="1" ht="30" hidden="1">
      <c r="A115" s="28" t="s">
        <v>136</v>
      </c>
      <c r="B115" s="26" t="s">
        <v>19</v>
      </c>
      <c r="C115" s="26" t="s">
        <v>9</v>
      </c>
      <c r="D115" s="26" t="s">
        <v>33</v>
      </c>
      <c r="E115" s="26" t="s">
        <v>131</v>
      </c>
      <c r="F115" s="26"/>
      <c r="G115" s="27">
        <f>'ВСР 2016-17'!H121</f>
        <v>0</v>
      </c>
      <c r="H115" s="27">
        <f>'ВСР 2016-17'!I121</f>
        <v>0</v>
      </c>
    </row>
    <row r="116" spans="1:8" s="32" customFormat="1" hidden="1">
      <c r="A116" s="28" t="s">
        <v>133</v>
      </c>
      <c r="B116" s="26" t="s">
        <v>19</v>
      </c>
      <c r="C116" s="26" t="s">
        <v>9</v>
      </c>
      <c r="D116" s="26" t="s">
        <v>33</v>
      </c>
      <c r="E116" s="26" t="s">
        <v>132</v>
      </c>
      <c r="F116" s="26"/>
      <c r="G116" s="27">
        <f>'ВСР 2016-17'!H122</f>
        <v>0</v>
      </c>
      <c r="H116" s="27">
        <f>'ВСР 2016-17'!I122</f>
        <v>0</v>
      </c>
    </row>
    <row r="117" spans="1:8" s="32" customFormat="1">
      <c r="A117" s="25" t="s">
        <v>44</v>
      </c>
      <c r="B117" s="30" t="s">
        <v>19</v>
      </c>
      <c r="C117" s="30" t="s">
        <v>14</v>
      </c>
      <c r="D117" s="26"/>
      <c r="E117" s="34"/>
      <c r="F117" s="34"/>
      <c r="G117" s="27">
        <f>G118+G123</f>
        <v>47386.913</v>
      </c>
      <c r="H117" s="27">
        <f>H118+H123</f>
        <v>41713.152000000002</v>
      </c>
    </row>
    <row r="118" spans="1:8" s="32" customFormat="1" hidden="1">
      <c r="A118" s="28" t="s">
        <v>100</v>
      </c>
      <c r="B118" s="26" t="s">
        <v>19</v>
      </c>
      <c r="C118" s="26" t="s">
        <v>14</v>
      </c>
      <c r="D118" s="26" t="s">
        <v>124</v>
      </c>
      <c r="E118" s="26"/>
      <c r="F118" s="26"/>
      <c r="G118" s="29">
        <f>G119</f>
        <v>0</v>
      </c>
      <c r="H118" s="29">
        <f>H119</f>
        <v>0</v>
      </c>
    </row>
    <row r="119" spans="1:8" s="32" customFormat="1" ht="60" hidden="1">
      <c r="A119" s="28" t="s">
        <v>150</v>
      </c>
      <c r="B119" s="26" t="s">
        <v>19</v>
      </c>
      <c r="C119" s="26" t="s">
        <v>14</v>
      </c>
      <c r="D119" s="26" t="s">
        <v>101</v>
      </c>
      <c r="E119" s="26"/>
      <c r="F119" s="26"/>
      <c r="G119" s="29">
        <f>G120+G121+G122</f>
        <v>0</v>
      </c>
      <c r="H119" s="29">
        <f>H120+H121+H122</f>
        <v>0</v>
      </c>
    </row>
    <row r="120" spans="1:8" s="32" customFormat="1" hidden="1">
      <c r="A120" s="28" t="s">
        <v>100</v>
      </c>
      <c r="B120" s="26" t="s">
        <v>19</v>
      </c>
      <c r="C120" s="26" t="s">
        <v>14</v>
      </c>
      <c r="D120" s="26" t="s">
        <v>101</v>
      </c>
      <c r="E120" s="26" t="s">
        <v>12</v>
      </c>
      <c r="F120" s="26"/>
      <c r="G120" s="27">
        <f>'ВСР 2016-17'!H126</f>
        <v>0</v>
      </c>
      <c r="H120" s="27">
        <f>'ВСР 2016-17'!I126</f>
        <v>0</v>
      </c>
    </row>
    <row r="121" spans="1:8" s="32" customFormat="1" hidden="1">
      <c r="A121" s="28"/>
      <c r="B121" s="26" t="s">
        <v>19</v>
      </c>
      <c r="C121" s="26" t="s">
        <v>14</v>
      </c>
      <c r="D121" s="26" t="s">
        <v>112</v>
      </c>
      <c r="E121" s="26" t="s">
        <v>138</v>
      </c>
      <c r="F121" s="26"/>
      <c r="G121" s="27">
        <f>'ВСР 2016-17'!H127</f>
        <v>0</v>
      </c>
      <c r="H121" s="27">
        <f>'ВСР 2016-17'!I127</f>
        <v>0</v>
      </c>
    </row>
    <row r="122" spans="1:8" s="32" customFormat="1" hidden="1">
      <c r="A122" s="28"/>
      <c r="B122" s="26" t="s">
        <v>19</v>
      </c>
      <c r="C122" s="26" t="s">
        <v>14</v>
      </c>
      <c r="D122" s="26" t="s">
        <v>112</v>
      </c>
      <c r="E122" s="26" t="s">
        <v>132</v>
      </c>
      <c r="F122" s="26"/>
      <c r="G122" s="27">
        <f>'ВСР 2016-17'!H128</f>
        <v>0</v>
      </c>
      <c r="H122" s="27">
        <f>'ВСР 2016-17'!I128</f>
        <v>0</v>
      </c>
    </row>
    <row r="123" spans="1:8" s="32" customFormat="1">
      <c r="A123" s="25" t="s">
        <v>44</v>
      </c>
      <c r="B123" s="26" t="s">
        <v>19</v>
      </c>
      <c r="C123" s="26" t="s">
        <v>14</v>
      </c>
      <c r="D123" s="26" t="s">
        <v>45</v>
      </c>
      <c r="E123" s="30"/>
      <c r="F123" s="30"/>
      <c r="G123" s="27">
        <f>G124+G126+G129+G131+G133</f>
        <v>47386.913</v>
      </c>
      <c r="H123" s="27">
        <f>H124+H126+H129+H131+H133</f>
        <v>41713.152000000002</v>
      </c>
    </row>
    <row r="124" spans="1:8" s="32" customFormat="1">
      <c r="A124" s="25" t="s">
        <v>46</v>
      </c>
      <c r="B124" s="26" t="s">
        <v>19</v>
      </c>
      <c r="C124" s="26" t="s">
        <v>14</v>
      </c>
      <c r="D124" s="26" t="s">
        <v>47</v>
      </c>
      <c r="E124" s="30"/>
      <c r="F124" s="30"/>
      <c r="G124" s="27">
        <f>G125</f>
        <v>24197.786</v>
      </c>
      <c r="H124" s="27">
        <f>H125</f>
        <v>25284.397000000001</v>
      </c>
    </row>
    <row r="125" spans="1:8" s="32" customFormat="1" ht="30">
      <c r="A125" s="28" t="s">
        <v>136</v>
      </c>
      <c r="B125" s="26" t="s">
        <v>19</v>
      </c>
      <c r="C125" s="26" t="s">
        <v>14</v>
      </c>
      <c r="D125" s="26" t="s">
        <v>47</v>
      </c>
      <c r="E125" s="30" t="s">
        <v>131</v>
      </c>
      <c r="F125" s="30"/>
      <c r="G125" s="27">
        <f>'ВСР 2016-17'!H131</f>
        <v>24197.786</v>
      </c>
      <c r="H125" s="27">
        <f>'ВСР 2016-17'!I131</f>
        <v>25284.397000000001</v>
      </c>
    </row>
    <row r="126" spans="1:8" s="32" customFormat="1" ht="45">
      <c r="A126" s="28" t="s">
        <v>64</v>
      </c>
      <c r="B126" s="26" t="s">
        <v>19</v>
      </c>
      <c r="C126" s="26" t="s">
        <v>14</v>
      </c>
      <c r="D126" s="26" t="s">
        <v>48</v>
      </c>
      <c r="E126" s="30"/>
      <c r="F126" s="30"/>
      <c r="G126" s="27">
        <f>G127+G128</f>
        <v>11575.406000000001</v>
      </c>
      <c r="H126" s="27">
        <f>H127+H128</f>
        <v>7992.9189999999999</v>
      </c>
    </row>
    <row r="127" spans="1:8" s="32" customFormat="1" ht="30">
      <c r="A127" s="28" t="s">
        <v>136</v>
      </c>
      <c r="B127" s="26" t="s">
        <v>19</v>
      </c>
      <c r="C127" s="26" t="s">
        <v>14</v>
      </c>
      <c r="D127" s="26" t="s">
        <v>48</v>
      </c>
      <c r="E127" s="30" t="s">
        <v>131</v>
      </c>
      <c r="F127" s="30"/>
      <c r="G127" s="27">
        <f>'ВСР 2016-17'!H133</f>
        <v>11575.406000000001</v>
      </c>
      <c r="H127" s="27">
        <f>'ВСР 2016-17'!I133</f>
        <v>7992.9189999999999</v>
      </c>
    </row>
    <row r="128" spans="1:8" s="32" customFormat="1" hidden="1">
      <c r="A128" s="28" t="str">
        <f>'ВСР 2015'!A140</f>
        <v>Иные бюджетные ассигнования</v>
      </c>
      <c r="B128" s="26" t="s">
        <v>19</v>
      </c>
      <c r="C128" s="26" t="s">
        <v>14</v>
      </c>
      <c r="D128" s="26" t="s">
        <v>48</v>
      </c>
      <c r="E128" s="30" t="s">
        <v>132</v>
      </c>
      <c r="F128" s="30"/>
      <c r="G128" s="27">
        <f>'ВСР 2016-17'!H134</f>
        <v>0</v>
      </c>
      <c r="H128" s="27">
        <f>'ВСР 2016-17'!I134</f>
        <v>0</v>
      </c>
    </row>
    <row r="129" spans="1:8" s="32" customFormat="1">
      <c r="A129" s="25" t="s">
        <v>49</v>
      </c>
      <c r="B129" s="30" t="s">
        <v>19</v>
      </c>
      <c r="C129" s="30" t="s">
        <v>14</v>
      </c>
      <c r="D129" s="26" t="s">
        <v>50</v>
      </c>
      <c r="E129" s="30"/>
      <c r="F129" s="30"/>
      <c r="G129" s="27">
        <f>G130</f>
        <v>7346.6369999999997</v>
      </c>
      <c r="H129" s="27">
        <f>H130</f>
        <v>3662.5420000000004</v>
      </c>
    </row>
    <row r="130" spans="1:8" s="32" customFormat="1" ht="30">
      <c r="A130" s="28" t="s">
        <v>136</v>
      </c>
      <c r="B130" s="26" t="s">
        <v>19</v>
      </c>
      <c r="C130" s="26" t="s">
        <v>14</v>
      </c>
      <c r="D130" s="26" t="s">
        <v>50</v>
      </c>
      <c r="E130" s="30" t="s">
        <v>131</v>
      </c>
      <c r="F130" s="30"/>
      <c r="G130" s="27">
        <f>'ВСР 2016-17'!H136</f>
        <v>7346.6369999999997</v>
      </c>
      <c r="H130" s="27">
        <f>'ВСР 2016-17'!I136</f>
        <v>3662.5420000000004</v>
      </c>
    </row>
    <row r="131" spans="1:8" s="32" customFormat="1">
      <c r="A131" s="25" t="s">
        <v>51</v>
      </c>
      <c r="B131" s="30" t="s">
        <v>19</v>
      </c>
      <c r="C131" s="30" t="s">
        <v>14</v>
      </c>
      <c r="D131" s="26" t="s">
        <v>52</v>
      </c>
      <c r="E131" s="30"/>
      <c r="F131" s="30"/>
      <c r="G131" s="27">
        <f>G132</f>
        <v>153.61500000000001</v>
      </c>
      <c r="H131" s="27">
        <f>H132</f>
        <v>160.22</v>
      </c>
    </row>
    <row r="132" spans="1:8" s="32" customFormat="1" ht="30">
      <c r="A132" s="28" t="s">
        <v>136</v>
      </c>
      <c r="B132" s="30" t="s">
        <v>19</v>
      </c>
      <c r="C132" s="30" t="s">
        <v>14</v>
      </c>
      <c r="D132" s="26" t="s">
        <v>52</v>
      </c>
      <c r="E132" s="30" t="s">
        <v>131</v>
      </c>
      <c r="F132" s="30"/>
      <c r="G132" s="27">
        <f>'ВСР 2016-17'!H138</f>
        <v>153.61500000000001</v>
      </c>
      <c r="H132" s="27">
        <f>'ВСР 2016-17'!I138</f>
        <v>160.22</v>
      </c>
    </row>
    <row r="133" spans="1:8" s="32" customFormat="1" ht="30">
      <c r="A133" s="28" t="s">
        <v>53</v>
      </c>
      <c r="B133" s="30" t="s">
        <v>19</v>
      </c>
      <c r="C133" s="30" t="s">
        <v>14</v>
      </c>
      <c r="D133" s="26" t="s">
        <v>54</v>
      </c>
      <c r="E133" s="30"/>
      <c r="F133" s="30"/>
      <c r="G133" s="27">
        <f>G134+G135</f>
        <v>4113.4690000000001</v>
      </c>
      <c r="H133" s="27">
        <f>H134+H135</f>
        <v>4613.0740000000014</v>
      </c>
    </row>
    <row r="134" spans="1:8" s="32" customFormat="1" ht="30">
      <c r="A134" s="28" t="s">
        <v>136</v>
      </c>
      <c r="B134" s="30" t="s">
        <v>19</v>
      </c>
      <c r="C134" s="30" t="s">
        <v>14</v>
      </c>
      <c r="D134" s="34">
        <v>6000500</v>
      </c>
      <c r="E134" s="34">
        <v>200</v>
      </c>
      <c r="F134" s="34"/>
      <c r="G134" s="27">
        <f>'ВСР 2016-17'!H140</f>
        <v>4113.4690000000001</v>
      </c>
      <c r="H134" s="27">
        <f>'ВСР 2016-17'!I140</f>
        <v>4613.0740000000014</v>
      </c>
    </row>
    <row r="135" spans="1:8" s="32" customFormat="1" hidden="1">
      <c r="A135" s="28" t="s">
        <v>133</v>
      </c>
      <c r="B135" s="30" t="s">
        <v>19</v>
      </c>
      <c r="C135" s="30" t="s">
        <v>14</v>
      </c>
      <c r="D135" s="34">
        <v>6000500</v>
      </c>
      <c r="E135" s="34">
        <v>800</v>
      </c>
      <c r="F135" s="34"/>
      <c r="G135" s="27">
        <f>'ВСР 2016-17'!H141</f>
        <v>0</v>
      </c>
      <c r="H135" s="27">
        <f>'ВСР 2016-17'!I141</f>
        <v>0</v>
      </c>
    </row>
    <row r="136" spans="1:8" s="32" customFormat="1" hidden="1">
      <c r="A136" s="25" t="s">
        <v>104</v>
      </c>
      <c r="B136" s="26" t="s">
        <v>19</v>
      </c>
      <c r="C136" s="26" t="s">
        <v>19</v>
      </c>
      <c r="D136" s="26"/>
      <c r="E136" s="26"/>
      <c r="F136" s="26"/>
      <c r="G136" s="27">
        <f>G137</f>
        <v>0</v>
      </c>
      <c r="H136" s="27">
        <f>H137</f>
        <v>0</v>
      </c>
    </row>
    <row r="137" spans="1:8" s="32" customFormat="1" ht="30" hidden="1">
      <c r="A137" s="28" t="s">
        <v>88</v>
      </c>
      <c r="B137" s="26" t="s">
        <v>19</v>
      </c>
      <c r="C137" s="26" t="s">
        <v>19</v>
      </c>
      <c r="D137" s="26" t="s">
        <v>84</v>
      </c>
      <c r="E137" s="26"/>
      <c r="F137" s="26"/>
      <c r="G137" s="29">
        <f>G138</f>
        <v>0</v>
      </c>
      <c r="H137" s="29">
        <f>H138</f>
        <v>0</v>
      </c>
    </row>
    <row r="138" spans="1:8" s="32" customFormat="1" hidden="1">
      <c r="A138" s="28" t="s">
        <v>113</v>
      </c>
      <c r="B138" s="26" t="s">
        <v>19</v>
      </c>
      <c r="C138" s="26" t="s">
        <v>19</v>
      </c>
      <c r="D138" s="26" t="s">
        <v>112</v>
      </c>
      <c r="E138" s="26"/>
      <c r="F138" s="26"/>
      <c r="G138" s="29">
        <f>G139+G140+G141+G142</f>
        <v>0</v>
      </c>
      <c r="H138" s="29">
        <f>H139+H140+H141+H142</f>
        <v>0</v>
      </c>
    </row>
    <row r="139" spans="1:8" s="32" customFormat="1" ht="30" hidden="1">
      <c r="A139" s="28" t="s">
        <v>136</v>
      </c>
      <c r="B139" s="26" t="s">
        <v>19</v>
      </c>
      <c r="C139" s="26" t="s">
        <v>19</v>
      </c>
      <c r="D139" s="26" t="s">
        <v>112</v>
      </c>
      <c r="E139" s="26" t="s">
        <v>131</v>
      </c>
      <c r="F139" s="26"/>
      <c r="G139" s="27">
        <f>'ВСР 2016-17'!H145</f>
        <v>0</v>
      </c>
      <c r="H139" s="27">
        <f>'ВСР 2016-17'!I145</f>
        <v>0</v>
      </c>
    </row>
    <row r="140" spans="1:8" s="32" customFormat="1" ht="30" hidden="1">
      <c r="A140" s="28" t="s">
        <v>139</v>
      </c>
      <c r="B140" s="26" t="s">
        <v>19</v>
      </c>
      <c r="C140" s="26" t="s">
        <v>19</v>
      </c>
      <c r="D140" s="26" t="s">
        <v>112</v>
      </c>
      <c r="E140" s="26" t="s">
        <v>138</v>
      </c>
      <c r="F140" s="26"/>
      <c r="G140" s="27">
        <f>'ВСР 2016-17'!H146</f>
        <v>0</v>
      </c>
      <c r="H140" s="27">
        <f>'ВСР 2016-17'!I146</f>
        <v>0</v>
      </c>
    </row>
    <row r="141" spans="1:8" s="32" customFormat="1" ht="30" hidden="1">
      <c r="A141" s="28" t="s">
        <v>147</v>
      </c>
      <c r="B141" s="26" t="s">
        <v>19</v>
      </c>
      <c r="C141" s="26" t="s">
        <v>19</v>
      </c>
      <c r="D141" s="26" t="s">
        <v>112</v>
      </c>
      <c r="E141" s="26" t="s">
        <v>140</v>
      </c>
      <c r="F141" s="26"/>
      <c r="G141" s="27">
        <f>'ВСР 2016-17'!H147</f>
        <v>0</v>
      </c>
      <c r="H141" s="27">
        <f>'ВСР 2016-17'!I147</f>
        <v>0</v>
      </c>
    </row>
    <row r="142" spans="1:8" s="32" customFormat="1" hidden="1">
      <c r="A142" s="28" t="s">
        <v>133</v>
      </c>
      <c r="B142" s="26" t="s">
        <v>19</v>
      </c>
      <c r="C142" s="26" t="s">
        <v>19</v>
      </c>
      <c r="D142" s="26" t="s">
        <v>112</v>
      </c>
      <c r="E142" s="26" t="s">
        <v>132</v>
      </c>
      <c r="F142" s="26"/>
      <c r="G142" s="27">
        <f>'ВСР 2016-17'!H148</f>
        <v>0</v>
      </c>
      <c r="H142" s="27">
        <f>'ВСР 2016-17'!I148</f>
        <v>0</v>
      </c>
    </row>
    <row r="143" spans="1:8" s="32" customFormat="1">
      <c r="A143" s="33" t="s">
        <v>76</v>
      </c>
      <c r="B143" s="23" t="s">
        <v>77</v>
      </c>
      <c r="C143" s="23"/>
      <c r="D143" s="23"/>
      <c r="E143" s="23"/>
      <c r="F143" s="34"/>
      <c r="G143" s="104">
        <f t="shared" ref="G143:H146" si="5">G144</f>
        <v>1000</v>
      </c>
      <c r="H143" s="104">
        <f t="shared" si="5"/>
        <v>1000</v>
      </c>
    </row>
    <row r="144" spans="1:8" s="32" customFormat="1" ht="30">
      <c r="A144" s="28" t="s">
        <v>78</v>
      </c>
      <c r="B144" s="26" t="s">
        <v>77</v>
      </c>
      <c r="C144" s="26" t="s">
        <v>14</v>
      </c>
      <c r="D144" s="26"/>
      <c r="E144" s="26"/>
      <c r="F144" s="34"/>
      <c r="G144" s="27">
        <f t="shared" si="5"/>
        <v>1000</v>
      </c>
      <c r="H144" s="27">
        <f t="shared" si="5"/>
        <v>1000</v>
      </c>
    </row>
    <row r="145" spans="1:8" s="32" customFormat="1">
      <c r="A145" s="28" t="s">
        <v>79</v>
      </c>
      <c r="B145" s="26" t="s">
        <v>77</v>
      </c>
      <c r="C145" s="26" t="s">
        <v>14</v>
      </c>
      <c r="D145" s="26" t="s">
        <v>80</v>
      </c>
      <c r="E145" s="26"/>
      <c r="F145" s="34"/>
      <c r="G145" s="27">
        <f t="shared" si="5"/>
        <v>1000</v>
      </c>
      <c r="H145" s="27">
        <f t="shared" si="5"/>
        <v>1000</v>
      </c>
    </row>
    <row r="146" spans="1:8" s="32" customFormat="1" ht="31.5">
      <c r="A146" s="100" t="s">
        <v>81</v>
      </c>
      <c r="B146" s="26" t="s">
        <v>77</v>
      </c>
      <c r="C146" s="26" t="s">
        <v>14</v>
      </c>
      <c r="D146" s="26" t="s">
        <v>82</v>
      </c>
      <c r="E146" s="26"/>
      <c r="F146" s="34"/>
      <c r="G146" s="27">
        <f t="shared" si="5"/>
        <v>1000</v>
      </c>
      <c r="H146" s="27">
        <f t="shared" si="5"/>
        <v>1000</v>
      </c>
    </row>
    <row r="147" spans="1:8" s="32" customFormat="1" ht="30">
      <c r="A147" s="28" t="s">
        <v>136</v>
      </c>
      <c r="B147" s="26" t="s">
        <v>77</v>
      </c>
      <c r="C147" s="26" t="s">
        <v>14</v>
      </c>
      <c r="D147" s="26" t="s">
        <v>82</v>
      </c>
      <c r="E147" s="26" t="s">
        <v>131</v>
      </c>
      <c r="F147" s="34"/>
      <c r="G147" s="27">
        <f>'ВСР 2016-17'!H153</f>
        <v>1000</v>
      </c>
      <c r="H147" s="27">
        <f>'ВСР 2016-17'!I153</f>
        <v>1000</v>
      </c>
    </row>
    <row r="148" spans="1:8" s="32" customFormat="1" hidden="1">
      <c r="A148" s="33" t="s">
        <v>92</v>
      </c>
      <c r="B148" s="36" t="s">
        <v>94</v>
      </c>
      <c r="C148" s="36"/>
      <c r="D148" s="48"/>
      <c r="E148" s="48"/>
      <c r="F148" s="48"/>
      <c r="G148" s="52">
        <f t="shared" ref="G148:H150" si="6">G149</f>
        <v>0</v>
      </c>
      <c r="H148" s="52">
        <f t="shared" si="6"/>
        <v>0</v>
      </c>
    </row>
    <row r="149" spans="1:8" s="32" customFormat="1" ht="30" hidden="1">
      <c r="A149" s="28" t="s">
        <v>93</v>
      </c>
      <c r="B149" s="30" t="s">
        <v>94</v>
      </c>
      <c r="C149" s="30" t="s">
        <v>19</v>
      </c>
      <c r="D149" s="34"/>
      <c r="E149" s="34"/>
      <c r="F149" s="34"/>
      <c r="G149" s="53">
        <f t="shared" si="6"/>
        <v>0</v>
      </c>
      <c r="H149" s="53">
        <f t="shared" si="6"/>
        <v>0</v>
      </c>
    </row>
    <row r="150" spans="1:8" s="32" customFormat="1" ht="45" hidden="1">
      <c r="A150" s="28" t="s">
        <v>154</v>
      </c>
      <c r="B150" s="30" t="s">
        <v>94</v>
      </c>
      <c r="C150" s="30" t="s">
        <v>19</v>
      </c>
      <c r="D150" s="34">
        <v>5229910</v>
      </c>
      <c r="E150" s="34"/>
      <c r="F150" s="34"/>
      <c r="G150" s="53">
        <f t="shared" si="6"/>
        <v>0</v>
      </c>
      <c r="H150" s="53">
        <f t="shared" si="6"/>
        <v>0</v>
      </c>
    </row>
    <row r="151" spans="1:8" s="32" customFormat="1" ht="30" hidden="1">
      <c r="A151" s="28" t="s">
        <v>136</v>
      </c>
      <c r="B151" s="30" t="s">
        <v>94</v>
      </c>
      <c r="C151" s="30" t="s">
        <v>19</v>
      </c>
      <c r="D151" s="34">
        <v>5229910</v>
      </c>
      <c r="E151" s="26" t="s">
        <v>131</v>
      </c>
      <c r="F151" s="34"/>
      <c r="G151" s="53">
        <f>'ВСР 2015'!H175</f>
        <v>0</v>
      </c>
      <c r="H151" s="53">
        <f>'ВСР 2015'!I175</f>
        <v>0</v>
      </c>
    </row>
    <row r="152" spans="1:8" s="84" customFormat="1" ht="14.25">
      <c r="A152" s="22" t="s">
        <v>34</v>
      </c>
      <c r="B152" s="23" t="s">
        <v>35</v>
      </c>
      <c r="C152" s="23"/>
      <c r="D152" s="23"/>
      <c r="E152" s="23"/>
      <c r="F152" s="23"/>
      <c r="G152" s="104">
        <f>G153</f>
        <v>71616.34</v>
      </c>
      <c r="H152" s="104">
        <f>H153</f>
        <v>79743.619000000006</v>
      </c>
    </row>
    <row r="153" spans="1:8" s="32" customFormat="1">
      <c r="A153" s="25" t="s">
        <v>36</v>
      </c>
      <c r="B153" s="26" t="s">
        <v>35</v>
      </c>
      <c r="C153" s="26" t="s">
        <v>8</v>
      </c>
      <c r="D153" s="26"/>
      <c r="E153" s="26"/>
      <c r="F153" s="26"/>
      <c r="G153" s="27">
        <f>G154+G157</f>
        <v>71616.34</v>
      </c>
      <c r="H153" s="27">
        <f>H154+H157</f>
        <v>79743.619000000006</v>
      </c>
    </row>
    <row r="154" spans="1:8" s="32" customFormat="1" ht="30" hidden="1">
      <c r="A154" s="28" t="s">
        <v>149</v>
      </c>
      <c r="B154" s="26" t="s">
        <v>35</v>
      </c>
      <c r="C154" s="26" t="s">
        <v>8</v>
      </c>
      <c r="D154" s="26" t="s">
        <v>121</v>
      </c>
      <c r="E154" s="26"/>
      <c r="F154" s="26"/>
      <c r="G154" s="27">
        <f>G155</f>
        <v>0</v>
      </c>
      <c r="H154" s="27">
        <f>H155</f>
        <v>0</v>
      </c>
    </row>
    <row r="155" spans="1:8" s="32" customFormat="1" hidden="1">
      <c r="A155" s="28" t="s">
        <v>122</v>
      </c>
      <c r="B155" s="26" t="s">
        <v>35</v>
      </c>
      <c r="C155" s="26" t="s">
        <v>8</v>
      </c>
      <c r="D155" s="26" t="s">
        <v>123</v>
      </c>
      <c r="E155" s="26"/>
      <c r="F155" s="26"/>
      <c r="G155" s="27">
        <f>G156</f>
        <v>0</v>
      </c>
      <c r="H155" s="27">
        <f>H156</f>
        <v>0</v>
      </c>
    </row>
    <row r="156" spans="1:8" s="32" customFormat="1" ht="30" hidden="1">
      <c r="A156" s="28" t="s">
        <v>136</v>
      </c>
      <c r="B156" s="26" t="s">
        <v>35</v>
      </c>
      <c r="C156" s="26" t="s">
        <v>8</v>
      </c>
      <c r="D156" s="26" t="s">
        <v>123</v>
      </c>
      <c r="E156" s="26" t="s">
        <v>131</v>
      </c>
      <c r="F156" s="26"/>
      <c r="G156" s="27">
        <f>'ВСР 2015'!H180</f>
        <v>0</v>
      </c>
      <c r="H156" s="27">
        <f>'ВСР 2015'!I180</f>
        <v>0</v>
      </c>
    </row>
    <row r="157" spans="1:8" s="85" customFormat="1">
      <c r="A157" s="28" t="s">
        <v>100</v>
      </c>
      <c r="B157" s="26" t="s">
        <v>35</v>
      </c>
      <c r="C157" s="26" t="s">
        <v>8</v>
      </c>
      <c r="D157" s="26" t="s">
        <v>124</v>
      </c>
      <c r="E157" s="26"/>
      <c r="F157" s="26"/>
      <c r="G157" s="27">
        <f>G158</f>
        <v>71616.34</v>
      </c>
      <c r="H157" s="27">
        <f>H158</f>
        <v>79743.619000000006</v>
      </c>
    </row>
    <row r="158" spans="1:8" s="85" customFormat="1" ht="60">
      <c r="A158" s="28" t="s">
        <v>143</v>
      </c>
      <c r="B158" s="26" t="s">
        <v>35</v>
      </c>
      <c r="C158" s="26" t="s">
        <v>8</v>
      </c>
      <c r="D158" s="26" t="s">
        <v>65</v>
      </c>
      <c r="E158" s="26"/>
      <c r="F158" s="26"/>
      <c r="G158" s="27">
        <f>G159</f>
        <v>71616.34</v>
      </c>
      <c r="H158" s="27">
        <f>H159</f>
        <v>79743.619000000006</v>
      </c>
    </row>
    <row r="159" spans="1:8" s="32" customFormat="1">
      <c r="A159" s="28" t="s">
        <v>100</v>
      </c>
      <c r="B159" s="26" t="s">
        <v>35</v>
      </c>
      <c r="C159" s="26" t="s">
        <v>8</v>
      </c>
      <c r="D159" s="26" t="s">
        <v>65</v>
      </c>
      <c r="E159" s="26" t="s">
        <v>12</v>
      </c>
      <c r="F159" s="26"/>
      <c r="G159" s="27">
        <f>'ВСР 2016-17'!H165</f>
        <v>71616.34</v>
      </c>
      <c r="H159" s="27">
        <f>'ВСР 2016-17'!I165</f>
        <v>79743.619000000006</v>
      </c>
    </row>
    <row r="160" spans="1:8" s="32" customFormat="1">
      <c r="A160" s="33" t="s">
        <v>37</v>
      </c>
      <c r="B160" s="23" t="s">
        <v>38</v>
      </c>
      <c r="C160" s="26"/>
      <c r="D160" s="26"/>
      <c r="E160" s="26"/>
      <c r="F160" s="26"/>
      <c r="G160" s="104">
        <f>G165+G161</f>
        <v>365.64800000000002</v>
      </c>
      <c r="H160" s="104">
        <f>H165+H161</f>
        <v>381.37</v>
      </c>
    </row>
    <row r="161" spans="1:8" s="32" customFormat="1" hidden="1">
      <c r="A161" s="25" t="str">
        <f>'ВСР 2015'!A185</f>
        <v>Пенсионное обеспечение</v>
      </c>
      <c r="B161" s="30" t="str">
        <f>'ВСР 2015'!C185</f>
        <v>10</v>
      </c>
      <c r="C161" s="30" t="str">
        <f>'ВСР 2015'!D185</f>
        <v>01</v>
      </c>
      <c r="D161" s="30"/>
      <c r="E161" s="30"/>
      <c r="F161" s="30"/>
      <c r="G161" s="29">
        <f>'ВСР 2015'!H185</f>
        <v>0</v>
      </c>
      <c r="H161" s="29">
        <f>'ВСР 2015'!I185</f>
        <v>0</v>
      </c>
    </row>
    <row r="162" spans="1:8" s="32" customFormat="1" hidden="1">
      <c r="A162" s="25" t="str">
        <f>'ВСР 2015'!A186</f>
        <v>Доплаты к пенсиям, дополнительное пенсион-ное обеспечение</v>
      </c>
      <c r="B162" s="30" t="str">
        <f>'ВСР 2015'!C186</f>
        <v>10</v>
      </c>
      <c r="C162" s="30" t="str">
        <f>'ВСР 2015'!D186</f>
        <v>01</v>
      </c>
      <c r="D162" s="30" t="str">
        <f>'ВСР 2015'!E186</f>
        <v>4910000</v>
      </c>
      <c r="E162" s="30"/>
      <c r="F162" s="30"/>
      <c r="G162" s="29">
        <f>'ВСР 2015'!H186</f>
        <v>0</v>
      </c>
      <c r="H162" s="29">
        <f>'ВСР 2015'!I186</f>
        <v>0</v>
      </c>
    </row>
    <row r="163" spans="1:8" s="32" customFormat="1" ht="30" hidden="1">
      <c r="A163" s="25" t="str">
        <f>'ВСР 2015'!A187</f>
        <v>Доплаты к пенсиям государственных служа-щих Республики Татарстан</v>
      </c>
      <c r="B163" s="30" t="str">
        <f>'ВСР 2015'!C187</f>
        <v>10</v>
      </c>
      <c r="C163" s="30" t="str">
        <f>'ВСР 2015'!D187</f>
        <v>01</v>
      </c>
      <c r="D163" s="30" t="str">
        <f>'ВСР 2015'!E187</f>
        <v>4910100</v>
      </c>
      <c r="E163" s="30"/>
      <c r="F163" s="30"/>
      <c r="G163" s="29">
        <f>'ВСР 2015'!H187</f>
        <v>0</v>
      </c>
      <c r="H163" s="29">
        <f>'ВСР 2015'!I187</f>
        <v>0</v>
      </c>
    </row>
    <row r="164" spans="1:8" s="32" customFormat="1" hidden="1">
      <c r="A164" s="25" t="str">
        <f>'ВСР 2015'!A188</f>
        <v>Социальное обеспечение и иные выплаты населению</v>
      </c>
      <c r="B164" s="30" t="str">
        <f>'ВСР 2015'!C188</f>
        <v>10</v>
      </c>
      <c r="C164" s="30" t="str">
        <f>'ВСР 2015'!D188</f>
        <v>01</v>
      </c>
      <c r="D164" s="30" t="str">
        <f>'ВСР 2015'!E188</f>
        <v>4910100</v>
      </c>
      <c r="E164" s="30" t="str">
        <f>'ВСР 2015'!F188</f>
        <v>300</v>
      </c>
      <c r="F164" s="30"/>
      <c r="G164" s="29">
        <f>'ВСР 2015'!H188</f>
        <v>0</v>
      </c>
      <c r="H164" s="29">
        <f>'ВСР 2015'!I188</f>
        <v>0</v>
      </c>
    </row>
    <row r="165" spans="1:8" s="32" customFormat="1">
      <c r="A165" s="25" t="s">
        <v>39</v>
      </c>
      <c r="B165" s="30" t="s">
        <v>38</v>
      </c>
      <c r="C165" s="30" t="s">
        <v>14</v>
      </c>
      <c r="D165" s="30"/>
      <c r="E165" s="30"/>
      <c r="F165" s="30"/>
      <c r="G165" s="29">
        <f>G166+G169</f>
        <v>365.64800000000002</v>
      </c>
      <c r="H165" s="29">
        <f>H166+H169</f>
        <v>381.37</v>
      </c>
    </row>
    <row r="166" spans="1:8" s="32" customFormat="1" hidden="1">
      <c r="A166" s="25" t="s">
        <v>95</v>
      </c>
      <c r="B166" s="30">
        <v>10</v>
      </c>
      <c r="C166" s="30" t="s">
        <v>14</v>
      </c>
      <c r="D166" s="46">
        <v>5050000</v>
      </c>
      <c r="E166" s="46"/>
      <c r="F166" s="46"/>
      <c r="G166" s="29">
        <f>G167</f>
        <v>0</v>
      </c>
      <c r="H166" s="29">
        <f>H167</f>
        <v>0</v>
      </c>
    </row>
    <row r="167" spans="1:8" s="32" customFormat="1" hidden="1">
      <c r="A167" s="25" t="s">
        <v>152</v>
      </c>
      <c r="B167" s="30">
        <v>10</v>
      </c>
      <c r="C167" s="30" t="s">
        <v>14</v>
      </c>
      <c r="D167" s="46">
        <v>5058500</v>
      </c>
      <c r="E167" s="30"/>
      <c r="F167" s="46"/>
      <c r="G167" s="29">
        <f>G168</f>
        <v>0</v>
      </c>
      <c r="H167" s="29">
        <f>H168</f>
        <v>0</v>
      </c>
    </row>
    <row r="168" spans="1:8" s="32" customFormat="1" hidden="1">
      <c r="A168" s="25" t="s">
        <v>153</v>
      </c>
      <c r="B168" s="30">
        <v>10</v>
      </c>
      <c r="C168" s="30" t="s">
        <v>14</v>
      </c>
      <c r="D168" s="46">
        <v>5058500</v>
      </c>
      <c r="E168" s="30" t="s">
        <v>137</v>
      </c>
      <c r="F168" s="46"/>
      <c r="G168" s="54">
        <f>'ВСР 2015'!H192</f>
        <v>0</v>
      </c>
      <c r="H168" s="54">
        <f>'ВСР 2015'!I192</f>
        <v>0</v>
      </c>
    </row>
    <row r="169" spans="1:8" s="32" customFormat="1" ht="30">
      <c r="A169" s="28" t="s">
        <v>40</v>
      </c>
      <c r="B169" s="26" t="s">
        <v>38</v>
      </c>
      <c r="C169" s="26" t="s">
        <v>14</v>
      </c>
      <c r="D169" s="26" t="s">
        <v>41</v>
      </c>
      <c r="E169" s="26"/>
      <c r="F169" s="26"/>
      <c r="G169" s="27">
        <f>G170</f>
        <v>365.64800000000002</v>
      </c>
      <c r="H169" s="27">
        <f>H170</f>
        <v>381.37</v>
      </c>
    </row>
    <row r="170" spans="1:8" s="32" customFormat="1">
      <c r="A170" s="28" t="s">
        <v>42</v>
      </c>
      <c r="B170" s="26" t="s">
        <v>38</v>
      </c>
      <c r="C170" s="26" t="s">
        <v>14</v>
      </c>
      <c r="D170" s="26" t="s">
        <v>43</v>
      </c>
      <c r="E170" s="26"/>
      <c r="F170" s="26"/>
      <c r="G170" s="27">
        <f>G171+G172</f>
        <v>365.64800000000002</v>
      </c>
      <c r="H170" s="27">
        <f>H171+H172</f>
        <v>381.37</v>
      </c>
    </row>
    <row r="171" spans="1:8" s="32" customFormat="1" ht="30" hidden="1">
      <c r="A171" s="28" t="s">
        <v>136</v>
      </c>
      <c r="B171" s="26" t="s">
        <v>38</v>
      </c>
      <c r="C171" s="26" t="s">
        <v>14</v>
      </c>
      <c r="D171" s="26" t="s">
        <v>43</v>
      </c>
      <c r="E171" s="26" t="s">
        <v>131</v>
      </c>
      <c r="F171" s="26"/>
      <c r="G171" s="27">
        <f>'ВСР 2015'!H195</f>
        <v>0</v>
      </c>
      <c r="H171" s="27">
        <f>'ВСР 2015'!I195</f>
        <v>0</v>
      </c>
    </row>
    <row r="172" spans="1:8" s="32" customFormat="1">
      <c r="A172" s="25" t="s">
        <v>153</v>
      </c>
      <c r="B172" s="26" t="s">
        <v>38</v>
      </c>
      <c r="C172" s="26" t="s">
        <v>14</v>
      </c>
      <c r="D172" s="26" t="s">
        <v>43</v>
      </c>
      <c r="E172" s="26" t="s">
        <v>137</v>
      </c>
      <c r="F172" s="26"/>
      <c r="G172" s="27">
        <f>'ВСР 2016-17'!H178</f>
        <v>365.64800000000002</v>
      </c>
      <c r="H172" s="27">
        <f>'ВСР 2016-17'!I178</f>
        <v>381.37</v>
      </c>
    </row>
    <row r="173" spans="1:8" s="32" customFormat="1">
      <c r="A173" s="33" t="s">
        <v>66</v>
      </c>
      <c r="B173" s="23" t="s">
        <v>57</v>
      </c>
      <c r="C173" s="26"/>
      <c r="D173" s="26"/>
      <c r="E173" s="26"/>
      <c r="F173" s="26"/>
      <c r="G173" s="104">
        <f>G174</f>
        <v>1316.4</v>
      </c>
      <c r="H173" s="104">
        <f>H174</f>
        <v>1316.4</v>
      </c>
    </row>
    <row r="174" spans="1:8" s="32" customFormat="1">
      <c r="A174" s="28" t="s">
        <v>89</v>
      </c>
      <c r="B174" s="26" t="s">
        <v>57</v>
      </c>
      <c r="C174" s="26" t="s">
        <v>9</v>
      </c>
      <c r="D174" s="26"/>
      <c r="E174" s="26"/>
      <c r="F174" s="26"/>
      <c r="G174" s="27">
        <f>G175+G177</f>
        <v>1316.4</v>
      </c>
      <c r="H174" s="27">
        <f>H175+H177</f>
        <v>1316.4</v>
      </c>
    </row>
    <row r="175" spans="1:8" s="32" customFormat="1" hidden="1">
      <c r="A175" s="28" t="s">
        <v>151</v>
      </c>
      <c r="B175" s="26" t="s">
        <v>57</v>
      </c>
      <c r="C175" s="26" t="s">
        <v>9</v>
      </c>
      <c r="D175" s="26" t="s">
        <v>120</v>
      </c>
      <c r="E175" s="26"/>
      <c r="F175" s="26"/>
      <c r="G175" s="27">
        <f>G176</f>
        <v>0</v>
      </c>
      <c r="H175" s="27">
        <f>H176</f>
        <v>0</v>
      </c>
    </row>
    <row r="176" spans="1:8" s="32" customFormat="1" ht="30" hidden="1">
      <c r="A176" s="28" t="s">
        <v>136</v>
      </c>
      <c r="B176" s="26" t="s">
        <v>57</v>
      </c>
      <c r="C176" s="26" t="s">
        <v>9</v>
      </c>
      <c r="D176" s="26" t="s">
        <v>120</v>
      </c>
      <c r="E176" s="26" t="s">
        <v>131</v>
      </c>
      <c r="F176" s="26"/>
      <c r="G176" s="27">
        <f>'ВСР 2015'!H200</f>
        <v>0</v>
      </c>
      <c r="H176" s="27">
        <f>'ВСР 2015'!I200</f>
        <v>0</v>
      </c>
    </row>
    <row r="177" spans="1:8" s="32" customFormat="1">
      <c r="A177" s="28" t="s">
        <v>100</v>
      </c>
      <c r="B177" s="26" t="s">
        <v>57</v>
      </c>
      <c r="C177" s="26" t="s">
        <v>9</v>
      </c>
      <c r="D177" s="26" t="s">
        <v>124</v>
      </c>
      <c r="E177" s="26"/>
      <c r="F177" s="26"/>
      <c r="G177" s="27">
        <f>G178</f>
        <v>1316.4</v>
      </c>
      <c r="H177" s="27">
        <f>H178</f>
        <v>1316.4</v>
      </c>
    </row>
    <row r="178" spans="1:8" s="32" customFormat="1" ht="60">
      <c r="A178" s="28" t="s">
        <v>143</v>
      </c>
      <c r="B178" s="26" t="s">
        <v>57</v>
      </c>
      <c r="C178" s="26" t="s">
        <v>9</v>
      </c>
      <c r="D178" s="26" t="s">
        <v>65</v>
      </c>
      <c r="E178" s="26"/>
      <c r="F178" s="26"/>
      <c r="G178" s="27">
        <f>G179</f>
        <v>1316.4</v>
      </c>
      <c r="H178" s="27">
        <f>H179</f>
        <v>1316.4</v>
      </c>
    </row>
    <row r="179" spans="1:8" s="32" customFormat="1">
      <c r="A179" s="28" t="s">
        <v>100</v>
      </c>
      <c r="B179" s="26" t="s">
        <v>57</v>
      </c>
      <c r="C179" s="26" t="s">
        <v>9</v>
      </c>
      <c r="D179" s="26" t="s">
        <v>65</v>
      </c>
      <c r="E179" s="26" t="s">
        <v>12</v>
      </c>
      <c r="F179" s="26"/>
      <c r="G179" s="27">
        <f>'ВСР 2016-17'!H185</f>
        <v>1316.4</v>
      </c>
      <c r="H179" s="27">
        <f>'ВСР 2016-17'!I185</f>
        <v>1316.4</v>
      </c>
    </row>
    <row r="180" spans="1:8" s="32" customFormat="1">
      <c r="A180" s="33" t="s">
        <v>100</v>
      </c>
      <c r="B180" s="23" t="s">
        <v>26</v>
      </c>
      <c r="C180" s="26"/>
      <c r="D180" s="26"/>
      <c r="E180" s="26"/>
      <c r="F180" s="26"/>
      <c r="G180" s="104">
        <f t="shared" ref="G180:H183" si="7">G181</f>
        <v>101006.44100000001</v>
      </c>
      <c r="H180" s="104">
        <f t="shared" si="7"/>
        <v>101698.954</v>
      </c>
    </row>
    <row r="181" spans="1:8" s="32" customFormat="1">
      <c r="A181" s="28" t="s">
        <v>102</v>
      </c>
      <c r="B181" s="26" t="s">
        <v>26</v>
      </c>
      <c r="C181" s="26" t="s">
        <v>14</v>
      </c>
      <c r="D181" s="26"/>
      <c r="E181" s="26"/>
      <c r="F181" s="26"/>
      <c r="G181" s="27">
        <f t="shared" si="7"/>
        <v>101006.44100000001</v>
      </c>
      <c r="H181" s="27">
        <f t="shared" si="7"/>
        <v>101698.954</v>
      </c>
    </row>
    <row r="182" spans="1:8" s="32" customFormat="1">
      <c r="A182" s="28" t="s">
        <v>100</v>
      </c>
      <c r="B182" s="26" t="s">
        <v>26</v>
      </c>
      <c r="C182" s="26" t="s">
        <v>14</v>
      </c>
      <c r="D182" s="26">
        <v>5210000</v>
      </c>
      <c r="E182" s="26"/>
      <c r="F182" s="26"/>
      <c r="G182" s="27">
        <f t="shared" si="7"/>
        <v>101006.44100000001</v>
      </c>
      <c r="H182" s="27">
        <f t="shared" si="7"/>
        <v>101698.954</v>
      </c>
    </row>
    <row r="183" spans="1:8" s="32" customFormat="1" ht="60">
      <c r="A183" s="28" t="s">
        <v>150</v>
      </c>
      <c r="B183" s="26" t="s">
        <v>26</v>
      </c>
      <c r="C183" s="26" t="s">
        <v>14</v>
      </c>
      <c r="D183" s="26" t="s">
        <v>101</v>
      </c>
      <c r="E183" s="26"/>
      <c r="F183" s="26"/>
      <c r="G183" s="27">
        <f t="shared" si="7"/>
        <v>101006.44100000001</v>
      </c>
      <c r="H183" s="27">
        <f t="shared" si="7"/>
        <v>101698.954</v>
      </c>
    </row>
    <row r="184" spans="1:8" s="32" customFormat="1">
      <c r="A184" s="28" t="s">
        <v>100</v>
      </c>
      <c r="B184" s="26" t="s">
        <v>26</v>
      </c>
      <c r="C184" s="26" t="s">
        <v>14</v>
      </c>
      <c r="D184" s="26" t="s">
        <v>101</v>
      </c>
      <c r="E184" s="26" t="s">
        <v>12</v>
      </c>
      <c r="F184" s="26"/>
      <c r="G184" s="27">
        <f>'ВСР 2016-17'!H190</f>
        <v>101006.44100000001</v>
      </c>
      <c r="H184" s="27">
        <f>'ВСР 2016-17'!I190</f>
        <v>101698.954</v>
      </c>
    </row>
    <row r="185" spans="1:8" s="86" customFormat="1" hidden="1">
      <c r="A185" s="55" t="s">
        <v>126</v>
      </c>
      <c r="B185" s="57" t="s">
        <v>127</v>
      </c>
      <c r="C185" s="57"/>
      <c r="D185" s="57"/>
      <c r="E185" s="57"/>
      <c r="F185" s="57"/>
      <c r="G185" s="58">
        <f>G186+G189</f>
        <v>0</v>
      </c>
      <c r="H185" s="58">
        <f>H186+H189</f>
        <v>0</v>
      </c>
    </row>
    <row r="186" spans="1:8" s="86" customFormat="1" hidden="1">
      <c r="A186" s="59" t="s">
        <v>126</v>
      </c>
      <c r="B186" s="60" t="s">
        <v>127</v>
      </c>
      <c r="C186" s="60" t="s">
        <v>127</v>
      </c>
      <c r="D186" s="60"/>
      <c r="E186" s="60"/>
      <c r="F186" s="60"/>
      <c r="G186" s="61">
        <f>G187</f>
        <v>0</v>
      </c>
      <c r="H186" s="61">
        <f>H187</f>
        <v>0</v>
      </c>
    </row>
    <row r="187" spans="1:8" s="86" customFormat="1" hidden="1">
      <c r="A187" s="59" t="s">
        <v>126</v>
      </c>
      <c r="B187" s="60" t="s">
        <v>127</v>
      </c>
      <c r="C187" s="60" t="s">
        <v>127</v>
      </c>
      <c r="D187" s="60" t="s">
        <v>128</v>
      </c>
      <c r="E187" s="60"/>
      <c r="F187" s="60"/>
      <c r="G187" s="61">
        <f>G188</f>
        <v>0</v>
      </c>
      <c r="H187" s="61">
        <f>H188</f>
        <v>0</v>
      </c>
    </row>
    <row r="188" spans="1:8" s="86" customFormat="1" hidden="1">
      <c r="A188" s="28" t="s">
        <v>133</v>
      </c>
      <c r="B188" s="60" t="s">
        <v>127</v>
      </c>
      <c r="C188" s="60" t="s">
        <v>127</v>
      </c>
      <c r="D188" s="60" t="s">
        <v>128</v>
      </c>
      <c r="E188" s="60" t="s">
        <v>132</v>
      </c>
      <c r="F188" s="60"/>
      <c r="G188" s="61">
        <f>'ВСР 2015'!H212</f>
        <v>0</v>
      </c>
      <c r="H188" s="61">
        <f>'ВСР 2015'!I212</f>
        <v>0</v>
      </c>
    </row>
    <row r="189" spans="1:8" s="86" customFormat="1" hidden="1">
      <c r="A189" s="59" t="s">
        <v>126</v>
      </c>
      <c r="B189" s="60" t="s">
        <v>127</v>
      </c>
      <c r="C189" s="60" t="s">
        <v>127</v>
      </c>
      <c r="D189" s="60"/>
      <c r="E189" s="60"/>
      <c r="F189" s="60" t="s">
        <v>55</v>
      </c>
      <c r="G189" s="61">
        <f>G190</f>
        <v>0</v>
      </c>
      <c r="H189" s="61">
        <f>H190</f>
        <v>0</v>
      </c>
    </row>
    <row r="190" spans="1:8" s="86" customFormat="1" hidden="1">
      <c r="A190" s="59" t="s">
        <v>126</v>
      </c>
      <c r="B190" s="60" t="s">
        <v>127</v>
      </c>
      <c r="C190" s="60" t="s">
        <v>127</v>
      </c>
      <c r="D190" s="60" t="s">
        <v>128</v>
      </c>
      <c r="E190" s="60"/>
      <c r="F190" s="60" t="s">
        <v>55</v>
      </c>
      <c r="G190" s="61">
        <f>G191</f>
        <v>0</v>
      </c>
      <c r="H190" s="61">
        <f>H191</f>
        <v>0</v>
      </c>
    </row>
    <row r="191" spans="1:8" s="86" customFormat="1" hidden="1">
      <c r="A191" s="28" t="s">
        <v>133</v>
      </c>
      <c r="B191" s="60" t="s">
        <v>127</v>
      </c>
      <c r="C191" s="60" t="s">
        <v>127</v>
      </c>
      <c r="D191" s="60" t="s">
        <v>128</v>
      </c>
      <c r="E191" s="60" t="s">
        <v>132</v>
      </c>
      <c r="F191" s="60" t="s">
        <v>55</v>
      </c>
      <c r="G191" s="27">
        <f>'ВСР 2016-17'!H192</f>
        <v>0</v>
      </c>
      <c r="H191" s="27">
        <f>'ВСР 2016-17'!I192</f>
        <v>0</v>
      </c>
    </row>
    <row r="192" spans="1:8" hidden="1">
      <c r="A192" s="38"/>
      <c r="B192" s="39"/>
      <c r="C192" s="39"/>
      <c r="D192" s="39"/>
      <c r="E192" s="39"/>
      <c r="F192" s="39"/>
      <c r="G192" s="27">
        <f>'ВСР 2016-17'!H193</f>
        <v>0</v>
      </c>
      <c r="H192" s="27">
        <f>'ВСР 2016-17'!I193</f>
        <v>0</v>
      </c>
    </row>
    <row r="193" spans="1:8" hidden="1">
      <c r="A193" s="108" t="s">
        <v>83</v>
      </c>
      <c r="B193" s="109"/>
      <c r="C193" s="109"/>
      <c r="D193" s="109"/>
      <c r="E193" s="109"/>
      <c r="F193" s="109"/>
      <c r="G193" s="110"/>
      <c r="H193" s="15"/>
    </row>
    <row r="194" spans="1:8" s="14" customFormat="1" ht="14.25">
      <c r="A194" s="16" t="s">
        <v>58</v>
      </c>
      <c r="B194" s="4"/>
      <c r="C194" s="4"/>
      <c r="D194" s="3"/>
      <c r="E194" s="3"/>
      <c r="F194" s="3"/>
      <c r="G194" s="6">
        <f>G13+G67+G73+G80+G98+G143+G148+G152+G160+G173+G180+G185</f>
        <v>292225.35699999996</v>
      </c>
      <c r="H194" s="6">
        <f>H13+H67+H73+H80+H98+H143+H148+H152+H160+H173+H180+H185</f>
        <v>295890.55</v>
      </c>
    </row>
    <row r="195" spans="1:8">
      <c r="F195" s="5"/>
      <c r="G195" s="7"/>
      <c r="H195" s="7"/>
    </row>
    <row r="196" spans="1:8">
      <c r="F196" s="5"/>
      <c r="G196" s="7">
        <f>G194-'ВСР 2016-17'!H200</f>
        <v>0</v>
      </c>
      <c r="H196" s="7">
        <f>H194-'ВСР 2016-17'!I200</f>
        <v>0</v>
      </c>
    </row>
    <row r="197" spans="1:8">
      <c r="F197" s="5"/>
      <c r="G197" s="7"/>
      <c r="H197" s="7"/>
    </row>
    <row r="198" spans="1:8">
      <c r="F198" s="5"/>
      <c r="G198" s="7"/>
      <c r="H198" s="7"/>
    </row>
    <row r="199" spans="1:8">
      <c r="F199" s="5"/>
      <c r="G199" s="7"/>
      <c r="H199" s="7"/>
    </row>
    <row r="200" spans="1:8">
      <c r="F200" s="5"/>
      <c r="G200" s="7"/>
      <c r="H200" s="7"/>
    </row>
    <row r="201" spans="1:8">
      <c r="F201" s="5"/>
      <c r="G201" s="7"/>
      <c r="H201" s="7"/>
    </row>
    <row r="202" spans="1:8">
      <c r="F202" s="5"/>
      <c r="G202" s="7"/>
      <c r="H202" s="7"/>
    </row>
    <row r="203" spans="1:8">
      <c r="F203" s="5"/>
      <c r="G203" s="7"/>
      <c r="H203" s="7"/>
    </row>
    <row r="204" spans="1:8">
      <c r="F204" s="5"/>
      <c r="G204" s="7"/>
      <c r="H204" s="7"/>
    </row>
    <row r="205" spans="1:8">
      <c r="F205" s="5"/>
      <c r="G205" s="7"/>
      <c r="H205" s="7"/>
    </row>
  </sheetData>
  <autoFilter ref="A12:G194">
    <filterColumn colId="6">
      <filters>
        <filter val="1 000,000"/>
        <filter val="1 030,989"/>
        <filter val="1 041,188"/>
        <filter val="1 177,871"/>
        <filter val="1 266,240"/>
        <filter val="1 316,400"/>
        <filter val="1 393,925"/>
        <filter val="1 400,000"/>
        <filter val="10,199"/>
        <filter val="101 006,441"/>
        <filter val="102,142"/>
        <filter val="11 575,406"/>
        <filter val="13 508,338"/>
        <filter val="153,615"/>
        <filter val="17 911,464"/>
        <filter val="19,298"/>
        <filter val="2 024,160"/>
        <filter val="24 197,786"/>
        <filter val="24 939,804"/>
        <filter val="270,000"/>
        <filter val="292 225,357"/>
        <filter val="3 136,886"/>
        <filter val="3 437,383"/>
        <filter val="365,648"/>
        <filter val="4 014,990"/>
        <filter val="4 113,469"/>
        <filter val="40,989"/>
        <filter val="42 152,623"/>
        <filter val="43 552,623"/>
        <filter val="47 386,913"/>
        <filter val="546,691"/>
        <filter val="577,607"/>
        <filter val="689,822"/>
        <filter val="7 346,637"/>
        <filter val="71 616,340"/>
        <filter val="875,657"/>
        <filter val="90 939,536"/>
      </filters>
    </filterColumn>
  </autoFilter>
  <mergeCells count="8">
    <mergeCell ref="A193:G193"/>
    <mergeCell ref="B1:G1"/>
    <mergeCell ref="B2:H2"/>
    <mergeCell ref="B3:H3"/>
    <mergeCell ref="B4:H4"/>
    <mergeCell ref="A7:G7"/>
    <mergeCell ref="A8:G8"/>
    <mergeCell ref="A9:G9"/>
  </mergeCells>
  <pageMargins left="1.17" right="0.34" top="0.24" bottom="0.24" header="0.24" footer="0.25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K235"/>
  <sheetViews>
    <sheetView tabSelected="1" view="pageBreakPreview" zoomScale="79" zoomScaleNormal="100" zoomScaleSheetLayoutView="79" workbookViewId="0">
      <pane xSplit="7" ySplit="12" topLeftCell="H13" activePane="bottomRight" state="frozen"/>
      <selection activeCell="A12" sqref="A12"/>
      <selection pane="topRight" activeCell="H12" sqref="H12"/>
      <selection pane="bottomLeft" activeCell="A14" sqref="A14"/>
      <selection pane="bottomRight" activeCell="A13" sqref="A13:I197"/>
    </sheetView>
  </sheetViews>
  <sheetFormatPr defaultRowHeight="15"/>
  <cols>
    <col min="1" max="1" width="64.5703125" style="20" customWidth="1"/>
    <col min="2" max="2" width="7" style="19" customWidth="1"/>
    <col min="3" max="3" width="2.7109375" style="5" customWidth="1"/>
    <col min="4" max="4" width="3.42578125" style="5" customWidth="1"/>
    <col min="5" max="5" width="9.140625" style="5" customWidth="1"/>
    <col min="6" max="6" width="5.28515625" style="5" customWidth="1"/>
    <col min="7" max="7" width="3" style="7" customWidth="1"/>
    <col min="8" max="8" width="19.28515625" style="102" customWidth="1"/>
    <col min="9" max="9" width="19.7109375" style="102" customWidth="1"/>
    <col min="10" max="16384" width="9.140625" style="15"/>
  </cols>
  <sheetData>
    <row r="1" spans="1:9" s="21" customFormat="1" ht="15.75">
      <c r="B1" s="115" t="s">
        <v>181</v>
      </c>
      <c r="C1" s="115"/>
      <c r="D1" s="115"/>
      <c r="E1" s="115"/>
      <c r="F1" s="115"/>
      <c r="G1" s="115"/>
      <c r="H1" s="115"/>
      <c r="I1" s="115"/>
    </row>
    <row r="2" spans="1:9" s="21" customFormat="1" ht="15.75">
      <c r="B2" s="115" t="s">
        <v>183</v>
      </c>
      <c r="C2" s="115"/>
      <c r="D2" s="115"/>
      <c r="E2" s="115"/>
      <c r="F2" s="115"/>
      <c r="G2" s="115"/>
      <c r="H2" s="115"/>
      <c r="I2" s="115"/>
    </row>
    <row r="3" spans="1:9" s="21" customFormat="1" ht="51.75" customHeight="1">
      <c r="B3" s="115" t="s">
        <v>159</v>
      </c>
      <c r="C3" s="115"/>
      <c r="D3" s="115"/>
      <c r="E3" s="115"/>
      <c r="F3" s="115"/>
      <c r="G3" s="115"/>
      <c r="H3" s="115"/>
      <c r="I3" s="115"/>
    </row>
    <row r="4" spans="1:9" s="21" customFormat="1" ht="15.75">
      <c r="B4" s="115" t="s">
        <v>175</v>
      </c>
      <c r="C4" s="115"/>
      <c r="D4" s="115"/>
      <c r="E4" s="115"/>
      <c r="F4" s="115"/>
      <c r="G4" s="115"/>
      <c r="H4" s="115"/>
      <c r="I4" s="115"/>
    </row>
    <row r="5" spans="1:9" s="21" customFormat="1" ht="15.75">
      <c r="B5" s="115" t="s">
        <v>184</v>
      </c>
      <c r="C5" s="115"/>
      <c r="D5" s="115"/>
      <c r="E5" s="115"/>
      <c r="F5" s="115"/>
      <c r="G5" s="115"/>
      <c r="H5" s="115"/>
      <c r="I5" s="115"/>
    </row>
    <row r="6" spans="1:9" s="21" customFormat="1" ht="15.75">
      <c r="B6" s="115" t="s">
        <v>185</v>
      </c>
      <c r="C6" s="115"/>
      <c r="D6" s="115"/>
      <c r="E6" s="115"/>
      <c r="F6" s="115"/>
      <c r="G6" s="115"/>
      <c r="H6" s="115"/>
      <c r="I6" s="115"/>
    </row>
    <row r="7" spans="1:9" s="21" customFormat="1" ht="15.75">
      <c r="B7" s="41"/>
    </row>
    <row r="8" spans="1:9" s="1" customFormat="1" ht="15.75">
      <c r="B8" s="9"/>
      <c r="C8" s="99"/>
    </row>
    <row r="9" spans="1:9" s="11" customFormat="1" ht="33" customHeight="1">
      <c r="A9" s="117" t="s">
        <v>160</v>
      </c>
      <c r="B9" s="117"/>
      <c r="C9" s="117"/>
      <c r="D9" s="117"/>
      <c r="E9" s="117"/>
      <c r="F9" s="117"/>
      <c r="G9" s="117"/>
      <c r="H9" s="117"/>
    </row>
    <row r="10" spans="1:9" s="11" customFormat="1" ht="16.5">
      <c r="A10" s="117" t="s">
        <v>179</v>
      </c>
      <c r="B10" s="117"/>
      <c r="C10" s="117"/>
      <c r="D10" s="117"/>
      <c r="E10" s="117"/>
      <c r="F10" s="117"/>
      <c r="G10" s="117"/>
      <c r="H10" s="117"/>
    </row>
    <row r="11" spans="1:9" s="12" customFormat="1" ht="16.5">
      <c r="A11" s="98"/>
      <c r="B11" s="98"/>
      <c r="C11" s="98"/>
      <c r="D11" s="98"/>
      <c r="E11" s="98"/>
      <c r="F11" s="98"/>
      <c r="G11" s="98"/>
      <c r="H11" s="101"/>
      <c r="I11" s="101" t="s">
        <v>60</v>
      </c>
    </row>
    <row r="12" spans="1:9" s="12" customFormat="1" ht="28.5">
      <c r="A12" s="13" t="s">
        <v>0</v>
      </c>
      <c r="B12" s="13" t="s">
        <v>1</v>
      </c>
      <c r="C12" s="4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87" t="s">
        <v>177</v>
      </c>
      <c r="I12" s="87" t="s">
        <v>178</v>
      </c>
    </row>
    <row r="13" spans="1:9" s="12" customFormat="1" ht="18.75">
      <c r="A13" s="63" t="s">
        <v>157</v>
      </c>
      <c r="B13" s="42">
        <v>821</v>
      </c>
      <c r="C13" s="43"/>
      <c r="D13" s="44"/>
      <c r="E13" s="44"/>
      <c r="F13" s="44"/>
      <c r="G13" s="44"/>
      <c r="H13" s="45">
        <f>H14</f>
        <v>689.82200000000012</v>
      </c>
      <c r="I13" s="45">
        <f>I14</f>
        <v>714.35699999999997</v>
      </c>
    </row>
    <row r="14" spans="1:9" s="14" customFormat="1" ht="14.25">
      <c r="A14" s="22" t="s">
        <v>7</v>
      </c>
      <c r="B14" s="47">
        <v>821</v>
      </c>
      <c r="C14" s="23" t="s">
        <v>8</v>
      </c>
      <c r="D14" s="23"/>
      <c r="E14" s="23"/>
      <c r="F14" s="23"/>
      <c r="G14" s="23"/>
      <c r="H14" s="24">
        <f>H15+H19+H25</f>
        <v>689.82200000000012</v>
      </c>
      <c r="I14" s="24">
        <f>I15+I19+I25</f>
        <v>714.35699999999997</v>
      </c>
    </row>
    <row r="15" spans="1:9" ht="30" hidden="1">
      <c r="A15" s="25" t="s">
        <v>111</v>
      </c>
      <c r="B15" s="46">
        <v>821</v>
      </c>
      <c r="C15" s="26" t="s">
        <v>8</v>
      </c>
      <c r="D15" s="26" t="s">
        <v>9</v>
      </c>
      <c r="E15" s="26"/>
      <c r="F15" s="26"/>
      <c r="G15" s="26"/>
      <c r="H15" s="27">
        <f t="shared" ref="H15:I17" si="0">H16</f>
        <v>0</v>
      </c>
      <c r="I15" s="27">
        <f t="shared" si="0"/>
        <v>0</v>
      </c>
    </row>
    <row r="16" spans="1:9" hidden="1">
      <c r="A16" s="28" t="s">
        <v>134</v>
      </c>
      <c r="B16" s="46">
        <v>821</v>
      </c>
      <c r="C16" s="26" t="s">
        <v>8</v>
      </c>
      <c r="D16" s="26" t="s">
        <v>9</v>
      </c>
      <c r="E16" s="26" t="s">
        <v>10</v>
      </c>
      <c r="F16" s="26"/>
      <c r="G16" s="26"/>
      <c r="H16" s="27">
        <f t="shared" si="0"/>
        <v>0</v>
      </c>
      <c r="I16" s="27">
        <f t="shared" si="0"/>
        <v>0</v>
      </c>
    </row>
    <row r="17" spans="1:9" hidden="1">
      <c r="A17" s="25" t="s">
        <v>108</v>
      </c>
      <c r="B17" s="46">
        <v>821</v>
      </c>
      <c r="C17" s="26" t="s">
        <v>8</v>
      </c>
      <c r="D17" s="26" t="s">
        <v>9</v>
      </c>
      <c r="E17" s="26" t="s">
        <v>109</v>
      </c>
      <c r="F17" s="26"/>
      <c r="G17" s="26"/>
      <c r="H17" s="27">
        <f t="shared" si="0"/>
        <v>0</v>
      </c>
      <c r="I17" s="27">
        <f t="shared" si="0"/>
        <v>0</v>
      </c>
    </row>
    <row r="18" spans="1:9" s="69" customFormat="1" ht="60" hidden="1">
      <c r="A18" s="65" t="s">
        <v>135</v>
      </c>
      <c r="B18" s="66">
        <v>821</v>
      </c>
      <c r="C18" s="67" t="s">
        <v>8</v>
      </c>
      <c r="D18" s="67" t="s">
        <v>9</v>
      </c>
      <c r="E18" s="67" t="s">
        <v>109</v>
      </c>
      <c r="F18" s="67" t="s">
        <v>129</v>
      </c>
      <c r="G18" s="67"/>
      <c r="H18" s="68"/>
      <c r="I18" s="68"/>
    </row>
    <row r="19" spans="1:9" ht="45">
      <c r="A19" s="25" t="s">
        <v>13</v>
      </c>
      <c r="B19" s="46">
        <v>821</v>
      </c>
      <c r="C19" s="26" t="s">
        <v>8</v>
      </c>
      <c r="D19" s="26" t="s">
        <v>14</v>
      </c>
      <c r="E19" s="26"/>
      <c r="F19" s="26"/>
      <c r="G19" s="26"/>
      <c r="H19" s="27">
        <f>H20</f>
        <v>689.82200000000012</v>
      </c>
      <c r="I19" s="27">
        <f>I20</f>
        <v>714.35699999999997</v>
      </c>
    </row>
    <row r="20" spans="1:9">
      <c r="A20" s="28" t="s">
        <v>134</v>
      </c>
      <c r="B20" s="46">
        <v>821</v>
      </c>
      <c r="C20" s="26" t="s">
        <v>8</v>
      </c>
      <c r="D20" s="26" t="s">
        <v>14</v>
      </c>
      <c r="E20" s="26" t="s">
        <v>10</v>
      </c>
      <c r="F20" s="26"/>
      <c r="G20" s="26"/>
      <c r="H20" s="27">
        <f>H21</f>
        <v>689.82200000000012</v>
      </c>
      <c r="I20" s="27">
        <f>I21</f>
        <v>714.35699999999997</v>
      </c>
    </row>
    <row r="21" spans="1:9">
      <c r="A21" s="25" t="s">
        <v>15</v>
      </c>
      <c r="B21" s="46">
        <v>821</v>
      </c>
      <c r="C21" s="26" t="s">
        <v>8</v>
      </c>
      <c r="D21" s="26" t="s">
        <v>14</v>
      </c>
      <c r="E21" s="26" t="s">
        <v>16</v>
      </c>
      <c r="F21" s="26"/>
      <c r="G21" s="26"/>
      <c r="H21" s="27">
        <f>H22+H23+H24</f>
        <v>689.82200000000012</v>
      </c>
      <c r="I21" s="27">
        <f>I22+I23+I24</f>
        <v>714.35699999999997</v>
      </c>
    </row>
    <row r="22" spans="1:9" s="69" customFormat="1" ht="60">
      <c r="A22" s="28" t="s">
        <v>135</v>
      </c>
      <c r="B22" s="46">
        <v>821</v>
      </c>
      <c r="C22" s="26" t="s">
        <v>8</v>
      </c>
      <c r="D22" s="26" t="s">
        <v>14</v>
      </c>
      <c r="E22" s="26" t="s">
        <v>16</v>
      </c>
      <c r="F22" s="26" t="s">
        <v>129</v>
      </c>
      <c r="G22" s="26"/>
      <c r="H22" s="27">
        <v>546.69100000000003</v>
      </c>
      <c r="I22" s="27">
        <v>571.12599999999998</v>
      </c>
    </row>
    <row r="23" spans="1:9" s="69" customFormat="1" ht="30">
      <c r="A23" s="28" t="s">
        <v>136</v>
      </c>
      <c r="B23" s="46">
        <v>821</v>
      </c>
      <c r="C23" s="26" t="s">
        <v>8</v>
      </c>
      <c r="D23" s="26" t="s">
        <v>14</v>
      </c>
      <c r="E23" s="26" t="s">
        <v>16</v>
      </c>
      <c r="F23" s="26" t="s">
        <v>131</v>
      </c>
      <c r="G23" s="26"/>
      <c r="H23" s="27">
        <v>40.988999999999997</v>
      </c>
      <c r="I23" s="27">
        <v>41.088999999999999</v>
      </c>
    </row>
    <row r="24" spans="1:9" s="69" customFormat="1">
      <c r="A24" s="28" t="s">
        <v>133</v>
      </c>
      <c r="B24" s="46">
        <v>821</v>
      </c>
      <c r="C24" s="26" t="s">
        <v>8</v>
      </c>
      <c r="D24" s="26" t="s">
        <v>14</v>
      </c>
      <c r="E24" s="26" t="s">
        <v>16</v>
      </c>
      <c r="F24" s="26" t="s">
        <v>132</v>
      </c>
      <c r="G24" s="26"/>
      <c r="H24" s="29">
        <v>102.142</v>
      </c>
      <c r="I24" s="29">
        <v>102.142</v>
      </c>
    </row>
    <row r="25" spans="1:9" hidden="1">
      <c r="A25" s="31" t="s">
        <v>105</v>
      </c>
      <c r="B25" s="46">
        <v>821</v>
      </c>
      <c r="C25" s="26" t="s">
        <v>8</v>
      </c>
      <c r="D25" s="26" t="s">
        <v>67</v>
      </c>
      <c r="E25" s="26" t="s">
        <v>10</v>
      </c>
      <c r="F25" s="26"/>
      <c r="G25" s="26"/>
      <c r="H25" s="29">
        <f>H26</f>
        <v>0</v>
      </c>
      <c r="I25" s="29">
        <f>I26</f>
        <v>0</v>
      </c>
    </row>
    <row r="26" spans="1:9" hidden="1">
      <c r="A26" s="28" t="s">
        <v>74</v>
      </c>
      <c r="B26" s="46">
        <v>821</v>
      </c>
      <c r="C26" s="26" t="s">
        <v>8</v>
      </c>
      <c r="D26" s="26" t="s">
        <v>67</v>
      </c>
      <c r="E26" s="26" t="s">
        <v>75</v>
      </c>
      <c r="F26" s="26"/>
      <c r="G26" s="26"/>
      <c r="H26" s="29">
        <f>H27</f>
        <v>0</v>
      </c>
      <c r="I26" s="29">
        <f>I27</f>
        <v>0</v>
      </c>
    </row>
    <row r="27" spans="1:9" s="69" customFormat="1" hidden="1">
      <c r="A27" s="65" t="s">
        <v>133</v>
      </c>
      <c r="B27" s="66">
        <v>821</v>
      </c>
      <c r="C27" s="67" t="s">
        <v>8</v>
      </c>
      <c r="D27" s="67" t="s">
        <v>67</v>
      </c>
      <c r="E27" s="67" t="s">
        <v>75</v>
      </c>
      <c r="F27" s="67" t="s">
        <v>132</v>
      </c>
      <c r="G27" s="67"/>
      <c r="H27" s="70"/>
      <c r="I27" s="70"/>
    </row>
    <row r="28" spans="1:9" s="12" customFormat="1" ht="37.5">
      <c r="A28" s="62" t="s">
        <v>158</v>
      </c>
      <c r="B28" s="47">
        <v>820</v>
      </c>
      <c r="C28" s="23"/>
      <c r="D28" s="48"/>
      <c r="E28" s="48"/>
      <c r="F28" s="48"/>
      <c r="G28" s="48"/>
      <c r="H28" s="24">
        <f>H29+H73+H79+H86+H104+H149+H154+H158+H166+H179+H186+H191</f>
        <v>291535.53499999997</v>
      </c>
      <c r="I28" s="24">
        <f>I29+I73+I79+I86+I104+I149+I154+I158+I166+I179+I186+I191</f>
        <v>295176.19299999997</v>
      </c>
    </row>
    <row r="29" spans="1:9" s="12" customFormat="1" ht="16.5">
      <c r="A29" s="22" t="s">
        <v>7</v>
      </c>
      <c r="B29" s="47">
        <v>820</v>
      </c>
      <c r="C29" s="23" t="s">
        <v>8</v>
      </c>
      <c r="D29" s="49"/>
      <c r="E29" s="49"/>
      <c r="F29" s="49"/>
      <c r="G29" s="49"/>
      <c r="H29" s="24">
        <f>H30+H40+H44+H48+H68</f>
        <v>24249.982</v>
      </c>
      <c r="I29" s="24">
        <f>I30+I40+I44+I48+I68</f>
        <v>24682.636999999999</v>
      </c>
    </row>
    <row r="30" spans="1:9" ht="45">
      <c r="A30" s="25" t="s">
        <v>17</v>
      </c>
      <c r="B30" s="46">
        <v>820</v>
      </c>
      <c r="C30" s="30" t="s">
        <v>8</v>
      </c>
      <c r="D30" s="30" t="s">
        <v>18</v>
      </c>
      <c r="E30" s="30"/>
      <c r="F30" s="30"/>
      <c r="G30" s="30"/>
      <c r="H30" s="27">
        <f>H31+H37</f>
        <v>4014.99</v>
      </c>
      <c r="I30" s="27">
        <f>I31+I37</f>
        <v>4130.0029999999997</v>
      </c>
    </row>
    <row r="31" spans="1:9">
      <c r="A31" s="28" t="s">
        <v>134</v>
      </c>
      <c r="B31" s="46">
        <v>820</v>
      </c>
      <c r="C31" s="26" t="s">
        <v>8</v>
      </c>
      <c r="D31" s="26" t="s">
        <v>18</v>
      </c>
      <c r="E31" s="26" t="s">
        <v>10</v>
      </c>
      <c r="F31" s="26"/>
      <c r="G31" s="26"/>
      <c r="H31" s="27">
        <f>H32</f>
        <v>3437.3829999999998</v>
      </c>
      <c r="I31" s="27">
        <f>I32</f>
        <v>3527.3589999999995</v>
      </c>
    </row>
    <row r="32" spans="1:9">
      <c r="A32" s="25" t="s">
        <v>15</v>
      </c>
      <c r="B32" s="46">
        <v>820</v>
      </c>
      <c r="C32" s="26" t="s">
        <v>8</v>
      </c>
      <c r="D32" s="26" t="s">
        <v>18</v>
      </c>
      <c r="E32" s="26" t="s">
        <v>16</v>
      </c>
      <c r="F32" s="26"/>
      <c r="G32" s="26"/>
      <c r="H32" s="27">
        <f>H33+H34+H35+H36</f>
        <v>3437.3829999999998</v>
      </c>
      <c r="I32" s="27">
        <f>I33+I34+I35+I36</f>
        <v>3527.3589999999995</v>
      </c>
    </row>
    <row r="33" spans="1:9" s="69" customFormat="1" ht="60">
      <c r="A33" s="28" t="s">
        <v>135</v>
      </c>
      <c r="B33" s="46">
        <v>820</v>
      </c>
      <c r="C33" s="26" t="s">
        <v>8</v>
      </c>
      <c r="D33" s="26" t="s">
        <v>18</v>
      </c>
      <c r="E33" s="26" t="s">
        <v>16</v>
      </c>
      <c r="F33" s="26" t="s">
        <v>129</v>
      </c>
      <c r="G33" s="26"/>
      <c r="H33" s="27">
        <v>1393.925</v>
      </c>
      <c r="I33" s="27">
        <v>1456.4559999999999</v>
      </c>
    </row>
    <row r="34" spans="1:9" s="69" customFormat="1" ht="30">
      <c r="A34" s="28" t="s">
        <v>136</v>
      </c>
      <c r="B34" s="46">
        <v>820</v>
      </c>
      <c r="C34" s="26" t="s">
        <v>8</v>
      </c>
      <c r="D34" s="26" t="s">
        <v>18</v>
      </c>
      <c r="E34" s="26" t="s">
        <v>16</v>
      </c>
      <c r="F34" s="26" t="s">
        <v>131</v>
      </c>
      <c r="G34" s="26"/>
      <c r="H34" s="27">
        <f>2024.161-0.001</f>
        <v>2024.16</v>
      </c>
      <c r="I34" s="27">
        <f>2051.607-0.002</f>
        <v>2051.605</v>
      </c>
    </row>
    <row r="35" spans="1:9" s="69" customFormat="1" ht="30" hidden="1">
      <c r="A35" s="65" t="s">
        <v>139</v>
      </c>
      <c r="B35" s="66">
        <v>820</v>
      </c>
      <c r="C35" s="67" t="s">
        <v>8</v>
      </c>
      <c r="D35" s="67" t="s">
        <v>18</v>
      </c>
      <c r="E35" s="67" t="s">
        <v>16</v>
      </c>
      <c r="F35" s="67" t="s">
        <v>138</v>
      </c>
      <c r="G35" s="67"/>
      <c r="H35" s="68"/>
      <c r="I35" s="68"/>
    </row>
    <row r="36" spans="1:9" s="69" customFormat="1">
      <c r="A36" s="28" t="s">
        <v>133</v>
      </c>
      <c r="B36" s="46">
        <v>820</v>
      </c>
      <c r="C36" s="26" t="s">
        <v>8</v>
      </c>
      <c r="D36" s="26" t="s">
        <v>18</v>
      </c>
      <c r="E36" s="26" t="s">
        <v>16</v>
      </c>
      <c r="F36" s="26" t="s">
        <v>132</v>
      </c>
      <c r="G36" s="26"/>
      <c r="H36" s="27">
        <v>19.297999999999998</v>
      </c>
      <c r="I36" s="27">
        <v>19.297999999999998</v>
      </c>
    </row>
    <row r="37" spans="1:9">
      <c r="A37" s="28" t="s">
        <v>100</v>
      </c>
      <c r="B37" s="46">
        <v>820</v>
      </c>
      <c r="C37" s="26" t="s">
        <v>8</v>
      </c>
      <c r="D37" s="26" t="s">
        <v>18</v>
      </c>
      <c r="E37" s="26" t="s">
        <v>124</v>
      </c>
      <c r="F37" s="26"/>
      <c r="G37" s="26"/>
      <c r="H37" s="27">
        <f>H38</f>
        <v>577.60699999999997</v>
      </c>
      <c r="I37" s="27">
        <f>I38</f>
        <v>602.64400000000001</v>
      </c>
    </row>
    <row r="38" spans="1:9" ht="60">
      <c r="A38" s="28" t="s">
        <v>143</v>
      </c>
      <c r="B38" s="46">
        <v>820</v>
      </c>
      <c r="C38" s="26" t="s">
        <v>8</v>
      </c>
      <c r="D38" s="26" t="s">
        <v>18</v>
      </c>
      <c r="E38" s="26" t="s">
        <v>65</v>
      </c>
      <c r="F38" s="26"/>
      <c r="G38" s="26"/>
      <c r="H38" s="27">
        <f>H39</f>
        <v>577.60699999999997</v>
      </c>
      <c r="I38" s="27">
        <f>I39</f>
        <v>602.64400000000001</v>
      </c>
    </row>
    <row r="39" spans="1:9" s="69" customFormat="1">
      <c r="A39" s="28" t="s">
        <v>100</v>
      </c>
      <c r="B39" s="46">
        <v>820</v>
      </c>
      <c r="C39" s="26" t="s">
        <v>8</v>
      </c>
      <c r="D39" s="26" t="s">
        <v>18</v>
      </c>
      <c r="E39" s="26" t="s">
        <v>65</v>
      </c>
      <c r="F39" s="26" t="s">
        <v>12</v>
      </c>
      <c r="G39" s="26"/>
      <c r="H39" s="27">
        <v>577.60699999999997</v>
      </c>
      <c r="I39" s="27">
        <v>602.64400000000001</v>
      </c>
    </row>
    <row r="40" spans="1:9" ht="30">
      <c r="A40" s="28" t="s">
        <v>144</v>
      </c>
      <c r="B40" s="46">
        <v>820</v>
      </c>
      <c r="C40" s="26" t="s">
        <v>8</v>
      </c>
      <c r="D40" s="26" t="s">
        <v>77</v>
      </c>
      <c r="E40" s="26"/>
      <c r="F40" s="26"/>
      <c r="G40" s="26"/>
      <c r="H40" s="27">
        <f t="shared" ref="H40:I42" si="1">H41</f>
        <v>875.65700000000004</v>
      </c>
      <c r="I40" s="27">
        <f t="shared" si="1"/>
        <v>914.33299999999997</v>
      </c>
    </row>
    <row r="41" spans="1:9">
      <c r="A41" s="28" t="s">
        <v>100</v>
      </c>
      <c r="B41" s="46">
        <v>820</v>
      </c>
      <c r="C41" s="26" t="s">
        <v>8</v>
      </c>
      <c r="D41" s="26" t="s">
        <v>77</v>
      </c>
      <c r="E41" s="26" t="s">
        <v>124</v>
      </c>
      <c r="F41" s="26"/>
      <c r="G41" s="26"/>
      <c r="H41" s="27">
        <f t="shared" si="1"/>
        <v>875.65700000000004</v>
      </c>
      <c r="I41" s="27">
        <f t="shared" si="1"/>
        <v>914.33299999999997</v>
      </c>
    </row>
    <row r="42" spans="1:9" ht="60">
      <c r="A42" s="28" t="s">
        <v>143</v>
      </c>
      <c r="B42" s="46">
        <v>820</v>
      </c>
      <c r="C42" s="26" t="s">
        <v>8</v>
      </c>
      <c r="D42" s="26" t="s">
        <v>77</v>
      </c>
      <c r="E42" s="26" t="s">
        <v>65</v>
      </c>
      <c r="F42" s="26"/>
      <c r="G42" s="26"/>
      <c r="H42" s="27">
        <f t="shared" si="1"/>
        <v>875.65700000000004</v>
      </c>
      <c r="I42" s="27">
        <f t="shared" si="1"/>
        <v>914.33299999999997</v>
      </c>
    </row>
    <row r="43" spans="1:9" s="69" customFormat="1">
      <c r="A43" s="28" t="s">
        <v>100</v>
      </c>
      <c r="B43" s="46">
        <v>820</v>
      </c>
      <c r="C43" s="26" t="s">
        <v>8</v>
      </c>
      <c r="D43" s="26" t="s">
        <v>77</v>
      </c>
      <c r="E43" s="26" t="s">
        <v>65</v>
      </c>
      <c r="F43" s="26" t="s">
        <v>12</v>
      </c>
      <c r="G43" s="26"/>
      <c r="H43" s="27">
        <v>875.65700000000004</v>
      </c>
      <c r="I43" s="27">
        <v>914.33299999999997</v>
      </c>
    </row>
    <row r="44" spans="1:9">
      <c r="A44" s="28" t="s">
        <v>20</v>
      </c>
      <c r="B44" s="46">
        <v>820</v>
      </c>
      <c r="C44" s="26" t="s">
        <v>8</v>
      </c>
      <c r="D44" s="26" t="s">
        <v>57</v>
      </c>
      <c r="E44" s="26"/>
      <c r="F44" s="26"/>
      <c r="G44" s="26"/>
      <c r="H44" s="29">
        <f t="shared" ref="H44:I46" si="2">H45</f>
        <v>270</v>
      </c>
      <c r="I44" s="29">
        <f t="shared" si="2"/>
        <v>270</v>
      </c>
    </row>
    <row r="45" spans="1:9">
      <c r="A45" s="25" t="s">
        <v>21</v>
      </c>
      <c r="B45" s="46">
        <v>820</v>
      </c>
      <c r="C45" s="26" t="s">
        <v>8</v>
      </c>
      <c r="D45" s="26" t="s">
        <v>57</v>
      </c>
      <c r="E45" s="26" t="s">
        <v>22</v>
      </c>
      <c r="F45" s="26"/>
      <c r="G45" s="26"/>
      <c r="H45" s="29">
        <f t="shared" si="2"/>
        <v>270</v>
      </c>
      <c r="I45" s="29">
        <f t="shared" si="2"/>
        <v>270</v>
      </c>
    </row>
    <row r="46" spans="1:9">
      <c r="A46" s="28" t="s">
        <v>23</v>
      </c>
      <c r="B46" s="46">
        <v>820</v>
      </c>
      <c r="C46" s="26" t="s">
        <v>8</v>
      </c>
      <c r="D46" s="26" t="s">
        <v>57</v>
      </c>
      <c r="E46" s="26" t="s">
        <v>24</v>
      </c>
      <c r="F46" s="26"/>
      <c r="G46" s="26"/>
      <c r="H46" s="29">
        <f t="shared" si="2"/>
        <v>270</v>
      </c>
      <c r="I46" s="29">
        <f t="shared" si="2"/>
        <v>270</v>
      </c>
    </row>
    <row r="47" spans="1:9" s="69" customFormat="1">
      <c r="A47" s="28" t="s">
        <v>133</v>
      </c>
      <c r="B47" s="46">
        <v>820</v>
      </c>
      <c r="C47" s="26" t="s">
        <v>8</v>
      </c>
      <c r="D47" s="26" t="s">
        <v>57</v>
      </c>
      <c r="E47" s="26" t="s">
        <v>24</v>
      </c>
      <c r="F47" s="26" t="s">
        <v>132</v>
      </c>
      <c r="G47" s="26"/>
      <c r="H47" s="29">
        <v>270</v>
      </c>
      <c r="I47" s="29">
        <v>270</v>
      </c>
    </row>
    <row r="48" spans="1:9">
      <c r="A48" s="25" t="s">
        <v>25</v>
      </c>
      <c r="B48" s="46">
        <v>820</v>
      </c>
      <c r="C48" s="26" t="s">
        <v>8</v>
      </c>
      <c r="D48" s="26" t="s">
        <v>67</v>
      </c>
      <c r="E48" s="26"/>
      <c r="F48" s="26"/>
      <c r="G48" s="26"/>
      <c r="H48" s="29">
        <f>H49+H53+H59+H65</f>
        <v>17911.464</v>
      </c>
      <c r="I48" s="29">
        <f>I49+I53+I59+I65</f>
        <v>18188.074000000001</v>
      </c>
    </row>
    <row r="49" spans="1:9" hidden="1">
      <c r="A49" s="28" t="s">
        <v>105</v>
      </c>
      <c r="B49" s="46">
        <v>820</v>
      </c>
      <c r="C49" s="26" t="s">
        <v>8</v>
      </c>
      <c r="D49" s="26" t="s">
        <v>67</v>
      </c>
      <c r="E49" s="26" t="s">
        <v>155</v>
      </c>
      <c r="F49" s="26"/>
      <c r="G49" s="26"/>
      <c r="H49" s="29">
        <f>H50</f>
        <v>0</v>
      </c>
      <c r="I49" s="29">
        <f>I50</f>
        <v>0</v>
      </c>
    </row>
    <row r="50" spans="1:9" hidden="1">
      <c r="A50" s="28" t="s">
        <v>107</v>
      </c>
      <c r="B50" s="46">
        <v>820</v>
      </c>
      <c r="C50" s="26" t="s">
        <v>8</v>
      </c>
      <c r="D50" s="26" t="s">
        <v>67</v>
      </c>
      <c r="E50" s="26" t="s">
        <v>156</v>
      </c>
      <c r="F50" s="26"/>
      <c r="G50" s="26"/>
      <c r="H50" s="29">
        <f>H51+H52</f>
        <v>0</v>
      </c>
      <c r="I50" s="29">
        <f>I51+I52</f>
        <v>0</v>
      </c>
    </row>
    <row r="51" spans="1:9" s="69" customFormat="1" ht="60" hidden="1">
      <c r="A51" s="65" t="s">
        <v>135</v>
      </c>
      <c r="B51" s="66">
        <v>820</v>
      </c>
      <c r="C51" s="67" t="s">
        <v>8</v>
      </c>
      <c r="D51" s="67" t="s">
        <v>67</v>
      </c>
      <c r="E51" s="67" t="s">
        <v>156</v>
      </c>
      <c r="F51" s="67" t="s">
        <v>129</v>
      </c>
      <c r="G51" s="67"/>
      <c r="H51" s="70"/>
      <c r="I51" s="70"/>
    </row>
    <row r="52" spans="1:9" s="69" customFormat="1" ht="30" hidden="1">
      <c r="A52" s="65" t="s">
        <v>136</v>
      </c>
      <c r="B52" s="66">
        <v>820</v>
      </c>
      <c r="C52" s="67" t="s">
        <v>8</v>
      </c>
      <c r="D52" s="67" t="s">
        <v>67</v>
      </c>
      <c r="E52" s="67" t="s">
        <v>156</v>
      </c>
      <c r="F52" s="67" t="s">
        <v>131</v>
      </c>
      <c r="G52" s="67"/>
      <c r="H52" s="70"/>
      <c r="I52" s="70"/>
    </row>
    <row r="53" spans="1:9">
      <c r="A53" s="31" t="s">
        <v>105</v>
      </c>
      <c r="B53" s="46">
        <v>820</v>
      </c>
      <c r="C53" s="26" t="s">
        <v>8</v>
      </c>
      <c r="D53" s="26" t="s">
        <v>67</v>
      </c>
      <c r="E53" s="26" t="s">
        <v>10</v>
      </c>
      <c r="F53" s="26"/>
      <c r="G53" s="26"/>
      <c r="H53" s="29">
        <f>H54+H56</f>
        <v>1266.24</v>
      </c>
      <c r="I53" s="29">
        <f>I54+I56</f>
        <v>1266.24</v>
      </c>
    </row>
    <row r="54" spans="1:9">
      <c r="A54" s="28" t="s">
        <v>74</v>
      </c>
      <c r="B54" s="46">
        <v>820</v>
      </c>
      <c r="C54" s="26" t="s">
        <v>8</v>
      </c>
      <c r="D54" s="26" t="s">
        <v>67</v>
      </c>
      <c r="E54" s="26" t="s">
        <v>75</v>
      </c>
      <c r="F54" s="26"/>
      <c r="G54" s="26"/>
      <c r="H54" s="29">
        <f>H55</f>
        <v>1266.24</v>
      </c>
      <c r="I54" s="29">
        <f>I55</f>
        <v>1266.24</v>
      </c>
    </row>
    <row r="55" spans="1:9" s="69" customFormat="1">
      <c r="A55" s="28" t="s">
        <v>133</v>
      </c>
      <c r="B55" s="46">
        <v>820</v>
      </c>
      <c r="C55" s="26" t="s">
        <v>8</v>
      </c>
      <c r="D55" s="26" t="s">
        <v>67</v>
      </c>
      <c r="E55" s="26" t="s">
        <v>75</v>
      </c>
      <c r="F55" s="26" t="s">
        <v>132</v>
      </c>
      <c r="G55" s="26"/>
      <c r="H55" s="29">
        <v>1266.24</v>
      </c>
      <c r="I55" s="29">
        <v>1266.24</v>
      </c>
    </row>
    <row r="56" spans="1:9" hidden="1">
      <c r="A56" s="28" t="s">
        <v>85</v>
      </c>
      <c r="B56" s="46">
        <v>820</v>
      </c>
      <c r="C56" s="26" t="s">
        <v>8</v>
      </c>
      <c r="D56" s="26" t="s">
        <v>67</v>
      </c>
      <c r="E56" s="26" t="s">
        <v>103</v>
      </c>
      <c r="F56" s="26"/>
      <c r="G56" s="26"/>
      <c r="H56" s="29">
        <f>H57+H58</f>
        <v>0</v>
      </c>
      <c r="I56" s="29">
        <f>I57+I58</f>
        <v>0</v>
      </c>
    </row>
    <row r="57" spans="1:9" s="69" customFormat="1" hidden="1">
      <c r="A57" s="65" t="s">
        <v>11</v>
      </c>
      <c r="B57" s="66">
        <v>820</v>
      </c>
      <c r="C57" s="67" t="s">
        <v>8</v>
      </c>
      <c r="D57" s="67" t="s">
        <v>67</v>
      </c>
      <c r="E57" s="67" t="s">
        <v>103</v>
      </c>
      <c r="F57" s="67" t="s">
        <v>129</v>
      </c>
      <c r="G57" s="67"/>
      <c r="H57" s="68"/>
      <c r="I57" s="68"/>
    </row>
    <row r="58" spans="1:9" s="69" customFormat="1" hidden="1">
      <c r="A58" s="65" t="s">
        <v>11</v>
      </c>
      <c r="B58" s="66">
        <v>820</v>
      </c>
      <c r="C58" s="67" t="s">
        <v>8</v>
      </c>
      <c r="D58" s="67" t="s">
        <v>67</v>
      </c>
      <c r="E58" s="67" t="s">
        <v>103</v>
      </c>
      <c r="F58" s="67" t="s">
        <v>131</v>
      </c>
      <c r="G58" s="67"/>
      <c r="H58" s="68"/>
      <c r="I58" s="68"/>
    </row>
    <row r="59" spans="1:9" ht="30">
      <c r="A59" s="28" t="s">
        <v>88</v>
      </c>
      <c r="B59" s="46">
        <v>820</v>
      </c>
      <c r="C59" s="26" t="s">
        <v>8</v>
      </c>
      <c r="D59" s="26" t="s">
        <v>67</v>
      </c>
      <c r="E59" s="26" t="s">
        <v>84</v>
      </c>
      <c r="F59" s="26"/>
      <c r="G59" s="26"/>
      <c r="H59" s="29">
        <f>H60</f>
        <v>3136.886</v>
      </c>
      <c r="I59" s="29">
        <f>I60</f>
        <v>3240.0410000000002</v>
      </c>
    </row>
    <row r="60" spans="1:9">
      <c r="A60" s="28" t="s">
        <v>113</v>
      </c>
      <c r="B60" s="46">
        <v>820</v>
      </c>
      <c r="C60" s="26" t="s">
        <v>8</v>
      </c>
      <c r="D60" s="26" t="s">
        <v>67</v>
      </c>
      <c r="E60" s="26" t="s">
        <v>112</v>
      </c>
      <c r="F60" s="26"/>
      <c r="G60" s="26"/>
      <c r="H60" s="29">
        <f>H61+H62+H63+H64</f>
        <v>3136.886</v>
      </c>
      <c r="I60" s="29">
        <f>I61+I62+I63+I64</f>
        <v>3240.0410000000002</v>
      </c>
    </row>
    <row r="61" spans="1:9" s="69" customFormat="1" ht="30" hidden="1">
      <c r="A61" s="65" t="s">
        <v>136</v>
      </c>
      <c r="B61" s="66">
        <v>820</v>
      </c>
      <c r="C61" s="67" t="s">
        <v>8</v>
      </c>
      <c r="D61" s="67" t="s">
        <v>67</v>
      </c>
      <c r="E61" s="67" t="s">
        <v>112</v>
      </c>
      <c r="F61" s="67" t="s">
        <v>131</v>
      </c>
      <c r="G61" s="67"/>
      <c r="H61" s="70"/>
      <c r="I61" s="70"/>
    </row>
    <row r="62" spans="1:9" s="69" customFormat="1" ht="30" hidden="1">
      <c r="A62" s="65" t="s">
        <v>139</v>
      </c>
      <c r="B62" s="66">
        <v>820</v>
      </c>
      <c r="C62" s="67" t="s">
        <v>8</v>
      </c>
      <c r="D62" s="67" t="s">
        <v>67</v>
      </c>
      <c r="E62" s="67" t="s">
        <v>112</v>
      </c>
      <c r="F62" s="67" t="s">
        <v>138</v>
      </c>
      <c r="G62" s="67"/>
      <c r="H62" s="70"/>
      <c r="I62" s="70"/>
    </row>
    <row r="63" spans="1:9" s="69" customFormat="1" ht="30">
      <c r="A63" s="28" t="s">
        <v>147</v>
      </c>
      <c r="B63" s="46">
        <v>820</v>
      </c>
      <c r="C63" s="26" t="s">
        <v>8</v>
      </c>
      <c r="D63" s="26" t="s">
        <v>67</v>
      </c>
      <c r="E63" s="26" t="s">
        <v>112</v>
      </c>
      <c r="F63" s="26" t="s">
        <v>140</v>
      </c>
      <c r="G63" s="26"/>
      <c r="H63" s="29">
        <v>3136.886</v>
      </c>
      <c r="I63" s="29">
        <v>3240.0410000000002</v>
      </c>
    </row>
    <row r="64" spans="1:9" s="69" customFormat="1" hidden="1">
      <c r="A64" s="65" t="s">
        <v>133</v>
      </c>
      <c r="B64" s="66">
        <v>820</v>
      </c>
      <c r="C64" s="67" t="s">
        <v>8</v>
      </c>
      <c r="D64" s="67" t="s">
        <v>67</v>
      </c>
      <c r="E64" s="67" t="s">
        <v>112</v>
      </c>
      <c r="F64" s="67" t="s">
        <v>132</v>
      </c>
      <c r="G64" s="67"/>
      <c r="H64" s="70"/>
      <c r="I64" s="70"/>
    </row>
    <row r="65" spans="1:9">
      <c r="A65" s="28" t="s">
        <v>100</v>
      </c>
      <c r="B65" s="46">
        <v>820</v>
      </c>
      <c r="C65" s="26" t="s">
        <v>8</v>
      </c>
      <c r="D65" s="26" t="s">
        <v>67</v>
      </c>
      <c r="E65" s="26" t="s">
        <v>124</v>
      </c>
      <c r="F65" s="26"/>
      <c r="G65" s="26"/>
      <c r="H65" s="27">
        <f>H66</f>
        <v>13508.338</v>
      </c>
      <c r="I65" s="27">
        <f>I66</f>
        <v>13681.793</v>
      </c>
    </row>
    <row r="66" spans="1:9" ht="60">
      <c r="A66" s="28" t="s">
        <v>143</v>
      </c>
      <c r="B66" s="46">
        <v>820</v>
      </c>
      <c r="C66" s="26" t="s">
        <v>8</v>
      </c>
      <c r="D66" s="26" t="s">
        <v>67</v>
      </c>
      <c r="E66" s="26" t="s">
        <v>65</v>
      </c>
      <c r="F66" s="26"/>
      <c r="G66" s="26"/>
      <c r="H66" s="27">
        <f>H67</f>
        <v>13508.338</v>
      </c>
      <c r="I66" s="27">
        <f>I67</f>
        <v>13681.793</v>
      </c>
    </row>
    <row r="67" spans="1:9" s="69" customFormat="1">
      <c r="A67" s="28" t="s">
        <v>100</v>
      </c>
      <c r="B67" s="46">
        <v>820</v>
      </c>
      <c r="C67" s="26" t="s">
        <v>8</v>
      </c>
      <c r="D67" s="26" t="s">
        <v>67</v>
      </c>
      <c r="E67" s="26" t="s">
        <v>65</v>
      </c>
      <c r="F67" s="26" t="s">
        <v>12</v>
      </c>
      <c r="G67" s="26"/>
      <c r="H67" s="27">
        <v>13508.338</v>
      </c>
      <c r="I67" s="27">
        <v>13681.793</v>
      </c>
    </row>
    <row r="68" spans="1:9">
      <c r="A68" s="32" t="s">
        <v>7</v>
      </c>
      <c r="B68" s="46">
        <v>820</v>
      </c>
      <c r="C68" s="26" t="s">
        <v>8</v>
      </c>
      <c r="D68" s="26"/>
      <c r="E68" s="26"/>
      <c r="F68" s="26"/>
      <c r="G68" s="26" t="s">
        <v>55</v>
      </c>
      <c r="H68" s="29">
        <f t="shared" ref="H68:I71" si="3">H69</f>
        <v>1177.8710000000001</v>
      </c>
      <c r="I68" s="29">
        <f t="shared" si="3"/>
        <v>1180.2270000000001</v>
      </c>
    </row>
    <row r="69" spans="1:9" ht="45">
      <c r="A69" s="25" t="s">
        <v>17</v>
      </c>
      <c r="B69" s="46">
        <v>820</v>
      </c>
      <c r="C69" s="26" t="s">
        <v>8</v>
      </c>
      <c r="D69" s="26" t="s">
        <v>18</v>
      </c>
      <c r="E69" s="26"/>
      <c r="F69" s="26"/>
      <c r="G69" s="26" t="s">
        <v>55</v>
      </c>
      <c r="H69" s="29">
        <f t="shared" si="3"/>
        <v>1177.8710000000001</v>
      </c>
      <c r="I69" s="29">
        <f t="shared" si="3"/>
        <v>1180.2270000000001</v>
      </c>
    </row>
    <row r="70" spans="1:9">
      <c r="A70" s="28" t="s">
        <v>134</v>
      </c>
      <c r="B70" s="46">
        <v>820</v>
      </c>
      <c r="C70" s="26" t="s">
        <v>8</v>
      </c>
      <c r="D70" s="26" t="s">
        <v>18</v>
      </c>
      <c r="E70" s="26" t="s">
        <v>10</v>
      </c>
      <c r="F70" s="26"/>
      <c r="G70" s="26" t="s">
        <v>55</v>
      </c>
      <c r="H70" s="27">
        <f t="shared" si="3"/>
        <v>1177.8710000000001</v>
      </c>
      <c r="I70" s="27">
        <f t="shared" si="3"/>
        <v>1180.2270000000001</v>
      </c>
    </row>
    <row r="71" spans="1:9">
      <c r="A71" s="25" t="s">
        <v>15</v>
      </c>
      <c r="B71" s="46">
        <v>820</v>
      </c>
      <c r="C71" s="26" t="s">
        <v>8</v>
      </c>
      <c r="D71" s="26" t="s">
        <v>18</v>
      </c>
      <c r="E71" s="26" t="s">
        <v>16</v>
      </c>
      <c r="F71" s="26"/>
      <c r="G71" s="26" t="s">
        <v>55</v>
      </c>
      <c r="H71" s="27">
        <f t="shared" si="3"/>
        <v>1177.8710000000001</v>
      </c>
      <c r="I71" s="27">
        <f t="shared" si="3"/>
        <v>1180.2270000000001</v>
      </c>
    </row>
    <row r="72" spans="1:9" s="69" customFormat="1" ht="30">
      <c r="A72" s="28" t="s">
        <v>136</v>
      </c>
      <c r="B72" s="46">
        <v>820</v>
      </c>
      <c r="C72" s="26" t="s">
        <v>8</v>
      </c>
      <c r="D72" s="26" t="s">
        <v>18</v>
      </c>
      <c r="E72" s="26" t="s">
        <v>16</v>
      </c>
      <c r="F72" s="26" t="s">
        <v>131</v>
      </c>
      <c r="G72" s="26" t="s">
        <v>55</v>
      </c>
      <c r="H72" s="27">
        <v>1177.8710000000001</v>
      </c>
      <c r="I72" s="27">
        <v>1180.2270000000001</v>
      </c>
    </row>
    <row r="73" spans="1:9" s="14" customFormat="1" ht="14.25" hidden="1">
      <c r="A73" s="33" t="s">
        <v>98</v>
      </c>
      <c r="B73" s="47">
        <v>820</v>
      </c>
      <c r="C73" s="23" t="s">
        <v>9</v>
      </c>
      <c r="D73" s="23"/>
      <c r="E73" s="23"/>
      <c r="F73" s="23"/>
      <c r="G73" s="23"/>
      <c r="H73" s="24">
        <f t="shared" ref="H73:I75" si="4">H74</f>
        <v>0</v>
      </c>
      <c r="I73" s="24">
        <f t="shared" si="4"/>
        <v>0</v>
      </c>
    </row>
    <row r="74" spans="1:9" hidden="1">
      <c r="A74" s="28" t="s">
        <v>99</v>
      </c>
      <c r="B74" s="46">
        <v>820</v>
      </c>
      <c r="C74" s="26" t="s">
        <v>9</v>
      </c>
      <c r="D74" s="26" t="s">
        <v>14</v>
      </c>
      <c r="E74" s="26"/>
      <c r="F74" s="26"/>
      <c r="G74" s="26"/>
      <c r="H74" s="27">
        <f t="shared" si="4"/>
        <v>0</v>
      </c>
      <c r="I74" s="27">
        <f t="shared" si="4"/>
        <v>0</v>
      </c>
    </row>
    <row r="75" spans="1:9" hidden="1">
      <c r="A75" s="28" t="s">
        <v>134</v>
      </c>
      <c r="B75" s="46">
        <v>820</v>
      </c>
      <c r="C75" s="26" t="s">
        <v>9</v>
      </c>
      <c r="D75" s="26" t="s">
        <v>14</v>
      </c>
      <c r="E75" s="26" t="s">
        <v>106</v>
      </c>
      <c r="F75" s="26"/>
      <c r="G75" s="26"/>
      <c r="H75" s="27">
        <f t="shared" si="4"/>
        <v>0</v>
      </c>
      <c r="I75" s="27">
        <f t="shared" si="4"/>
        <v>0</v>
      </c>
    </row>
    <row r="76" spans="1:9" ht="30" hidden="1">
      <c r="A76" s="28" t="s">
        <v>141</v>
      </c>
      <c r="B76" s="46">
        <v>820</v>
      </c>
      <c r="C76" s="26" t="s">
        <v>9</v>
      </c>
      <c r="D76" s="26" t="s">
        <v>14</v>
      </c>
      <c r="E76" s="26" t="s">
        <v>130</v>
      </c>
      <c r="F76" s="26"/>
      <c r="G76" s="26"/>
      <c r="H76" s="27">
        <f>H77+H78</f>
        <v>0</v>
      </c>
      <c r="I76" s="27">
        <f>I77+I78</f>
        <v>0</v>
      </c>
    </row>
    <row r="77" spans="1:9" s="69" customFormat="1" ht="60" hidden="1">
      <c r="A77" s="65" t="s">
        <v>135</v>
      </c>
      <c r="B77" s="66">
        <v>820</v>
      </c>
      <c r="C77" s="67" t="s">
        <v>9</v>
      </c>
      <c r="D77" s="67" t="s">
        <v>14</v>
      </c>
      <c r="E77" s="67" t="s">
        <v>130</v>
      </c>
      <c r="F77" s="67" t="s">
        <v>129</v>
      </c>
      <c r="G77" s="67"/>
      <c r="H77" s="68"/>
      <c r="I77" s="68"/>
    </row>
    <row r="78" spans="1:9" s="69" customFormat="1" ht="30" hidden="1">
      <c r="A78" s="65" t="s">
        <v>136</v>
      </c>
      <c r="B78" s="66">
        <v>820</v>
      </c>
      <c r="C78" s="67" t="s">
        <v>9</v>
      </c>
      <c r="D78" s="67" t="s">
        <v>14</v>
      </c>
      <c r="E78" s="67" t="s">
        <v>130</v>
      </c>
      <c r="F78" s="67" t="s">
        <v>131</v>
      </c>
      <c r="G78" s="67"/>
      <c r="H78" s="68"/>
      <c r="I78" s="68"/>
    </row>
    <row r="79" spans="1:9" s="14" customFormat="1" ht="28.5">
      <c r="A79" s="33" t="s">
        <v>63</v>
      </c>
      <c r="B79" s="47">
        <v>820</v>
      </c>
      <c r="C79" s="23" t="s">
        <v>14</v>
      </c>
      <c r="D79" s="23"/>
      <c r="E79" s="23"/>
      <c r="F79" s="23"/>
      <c r="G79" s="23"/>
      <c r="H79" s="24">
        <f>H80</f>
        <v>1041.1880000000001</v>
      </c>
      <c r="I79" s="24">
        <f>I80</f>
        <v>1087.4380000000001</v>
      </c>
    </row>
    <row r="80" spans="1:9" ht="30">
      <c r="A80" s="28" t="s">
        <v>61</v>
      </c>
      <c r="B80" s="46">
        <v>820</v>
      </c>
      <c r="C80" s="26" t="s">
        <v>14</v>
      </c>
      <c r="D80" s="26" t="s">
        <v>26</v>
      </c>
      <c r="E80" s="26"/>
      <c r="F80" s="26"/>
      <c r="G80" s="26"/>
      <c r="H80" s="27">
        <f>H81+H84</f>
        <v>1041.1880000000001</v>
      </c>
      <c r="I80" s="27">
        <f>I81+I84</f>
        <v>1087.4380000000001</v>
      </c>
    </row>
    <row r="81" spans="1:9" ht="30">
      <c r="A81" s="28" t="s">
        <v>142</v>
      </c>
      <c r="B81" s="46">
        <v>820</v>
      </c>
      <c r="C81" s="26" t="s">
        <v>14</v>
      </c>
      <c r="D81" s="26" t="s">
        <v>26</v>
      </c>
      <c r="E81" s="26" t="s">
        <v>62</v>
      </c>
      <c r="F81" s="26"/>
      <c r="G81" s="26"/>
      <c r="H81" s="27">
        <f>H82+H83</f>
        <v>1041.1880000000001</v>
      </c>
      <c r="I81" s="27">
        <f>I82+I83</f>
        <v>1087.4380000000001</v>
      </c>
    </row>
    <row r="82" spans="1:9" s="69" customFormat="1" ht="60">
      <c r="A82" s="28" t="s">
        <v>135</v>
      </c>
      <c r="B82" s="46">
        <v>820</v>
      </c>
      <c r="C82" s="26" t="s">
        <v>14</v>
      </c>
      <c r="D82" s="26" t="s">
        <v>26</v>
      </c>
      <c r="E82" s="26" t="s">
        <v>62</v>
      </c>
      <c r="F82" s="26" t="s">
        <v>129</v>
      </c>
      <c r="G82" s="26"/>
      <c r="H82" s="27">
        <v>1030.989</v>
      </c>
      <c r="I82" s="27">
        <v>1077.239</v>
      </c>
    </row>
    <row r="83" spans="1:9" s="69" customFormat="1" ht="30">
      <c r="A83" s="28" t="s">
        <v>136</v>
      </c>
      <c r="B83" s="46">
        <v>820</v>
      </c>
      <c r="C83" s="26" t="s">
        <v>14</v>
      </c>
      <c r="D83" s="26" t="s">
        <v>26</v>
      </c>
      <c r="E83" s="26" t="s">
        <v>62</v>
      </c>
      <c r="F83" s="26" t="s">
        <v>131</v>
      </c>
      <c r="G83" s="26"/>
      <c r="H83" s="27">
        <v>10.199</v>
      </c>
      <c r="I83" s="27">
        <v>10.199</v>
      </c>
    </row>
    <row r="84" spans="1:9" ht="30" hidden="1">
      <c r="A84" s="28" t="s">
        <v>172</v>
      </c>
      <c r="B84" s="46">
        <v>820</v>
      </c>
      <c r="C84" s="26" t="s">
        <v>14</v>
      </c>
      <c r="D84" s="26" t="s">
        <v>26</v>
      </c>
      <c r="E84" s="26" t="s">
        <v>169</v>
      </c>
      <c r="F84" s="26"/>
      <c r="G84" s="26"/>
      <c r="H84" s="27">
        <f>H85</f>
        <v>0</v>
      </c>
      <c r="I84" s="27">
        <f>I85</f>
        <v>0</v>
      </c>
    </row>
    <row r="85" spans="1:9" s="69" customFormat="1" ht="30" hidden="1">
      <c r="A85" s="65" t="s">
        <v>171</v>
      </c>
      <c r="B85" s="66">
        <v>820</v>
      </c>
      <c r="C85" s="67" t="s">
        <v>14</v>
      </c>
      <c r="D85" s="67" t="s">
        <v>26</v>
      </c>
      <c r="E85" s="67" t="s">
        <v>170</v>
      </c>
      <c r="F85" s="67" t="s">
        <v>131</v>
      </c>
      <c r="G85" s="67"/>
      <c r="H85" s="68"/>
      <c r="I85" s="68"/>
    </row>
    <row r="86" spans="1:9" s="14" customFormat="1" ht="14.25" hidden="1">
      <c r="A86" s="33" t="s">
        <v>56</v>
      </c>
      <c r="B86" s="47">
        <v>820</v>
      </c>
      <c r="C86" s="23" t="s">
        <v>18</v>
      </c>
      <c r="D86" s="23"/>
      <c r="E86" s="23"/>
      <c r="F86" s="23"/>
      <c r="G86" s="23"/>
      <c r="H86" s="24">
        <f>H87+H92+H99</f>
        <v>0</v>
      </c>
      <c r="I86" s="24">
        <f>I87+I92+I99</f>
        <v>0</v>
      </c>
    </row>
    <row r="87" spans="1:9" s="14" customFormat="1" hidden="1">
      <c r="A87" s="28" t="s">
        <v>114</v>
      </c>
      <c r="B87" s="46">
        <v>820</v>
      </c>
      <c r="C87" s="26" t="s">
        <v>18</v>
      </c>
      <c r="D87" s="26" t="s">
        <v>77</v>
      </c>
      <c r="E87" s="26"/>
      <c r="F87" s="26"/>
      <c r="G87" s="26"/>
      <c r="H87" s="27">
        <f>H88</f>
        <v>0</v>
      </c>
      <c r="I87" s="27">
        <f>I88</f>
        <v>0</v>
      </c>
    </row>
    <row r="88" spans="1:9" s="14" customFormat="1" ht="30" hidden="1">
      <c r="A88" s="28" t="s">
        <v>118</v>
      </c>
      <c r="B88" s="46">
        <v>820</v>
      </c>
      <c r="C88" s="26" t="s">
        <v>18</v>
      </c>
      <c r="D88" s="26" t="s">
        <v>77</v>
      </c>
      <c r="E88" s="26" t="s">
        <v>117</v>
      </c>
      <c r="F88" s="26"/>
      <c r="G88" s="26"/>
      <c r="H88" s="27">
        <f>H89</f>
        <v>0</v>
      </c>
      <c r="I88" s="27">
        <f>I89</f>
        <v>0</v>
      </c>
    </row>
    <row r="89" spans="1:9" s="14" customFormat="1" ht="30" hidden="1">
      <c r="A89" s="28" t="s">
        <v>115</v>
      </c>
      <c r="B89" s="46">
        <v>820</v>
      </c>
      <c r="C89" s="26" t="s">
        <v>18</v>
      </c>
      <c r="D89" s="26" t="s">
        <v>77</v>
      </c>
      <c r="E89" s="26" t="s">
        <v>116</v>
      </c>
      <c r="F89" s="26" t="s">
        <v>110</v>
      </c>
      <c r="G89" s="26"/>
      <c r="H89" s="27">
        <f>H90+H91</f>
        <v>0</v>
      </c>
      <c r="I89" s="27">
        <f>I90+I91</f>
        <v>0</v>
      </c>
    </row>
    <row r="90" spans="1:9" s="71" customFormat="1" ht="30" hidden="1">
      <c r="A90" s="65" t="s">
        <v>136</v>
      </c>
      <c r="B90" s="66">
        <v>820</v>
      </c>
      <c r="C90" s="67" t="s">
        <v>18</v>
      </c>
      <c r="D90" s="67" t="s">
        <v>77</v>
      </c>
      <c r="E90" s="67" t="s">
        <v>116</v>
      </c>
      <c r="F90" s="67" t="s">
        <v>131</v>
      </c>
      <c r="G90" s="67"/>
      <c r="H90" s="68"/>
      <c r="I90" s="68"/>
    </row>
    <row r="91" spans="1:9" s="71" customFormat="1" ht="30" hidden="1">
      <c r="A91" s="65" t="s">
        <v>139</v>
      </c>
      <c r="B91" s="66">
        <v>820</v>
      </c>
      <c r="C91" s="67" t="s">
        <v>18</v>
      </c>
      <c r="D91" s="67" t="s">
        <v>77</v>
      </c>
      <c r="E91" s="67" t="s">
        <v>116</v>
      </c>
      <c r="F91" s="67" t="s">
        <v>138</v>
      </c>
      <c r="G91" s="67"/>
      <c r="H91" s="68"/>
      <c r="I91" s="68"/>
    </row>
    <row r="92" spans="1:9" s="14" customFormat="1" hidden="1">
      <c r="A92" s="28" t="s">
        <v>68</v>
      </c>
      <c r="B92" s="46">
        <v>820</v>
      </c>
      <c r="C92" s="26" t="s">
        <v>18</v>
      </c>
      <c r="D92" s="26" t="s">
        <v>69</v>
      </c>
      <c r="E92" s="26"/>
      <c r="F92" s="26"/>
      <c r="G92" s="26"/>
      <c r="H92" s="27">
        <f>H93</f>
        <v>0</v>
      </c>
      <c r="I92" s="27">
        <f>I93</f>
        <v>0</v>
      </c>
    </row>
    <row r="93" spans="1:9" s="14" customFormat="1" hidden="1">
      <c r="A93" s="28" t="s">
        <v>70</v>
      </c>
      <c r="B93" s="46">
        <v>820</v>
      </c>
      <c r="C93" s="26" t="s">
        <v>18</v>
      </c>
      <c r="D93" s="26" t="s">
        <v>69</v>
      </c>
      <c r="E93" s="26" t="s">
        <v>71</v>
      </c>
      <c r="F93" s="23"/>
      <c r="G93" s="23"/>
      <c r="H93" s="27">
        <f>H94</f>
        <v>0</v>
      </c>
      <c r="I93" s="27">
        <f>I94</f>
        <v>0</v>
      </c>
    </row>
    <row r="94" spans="1:9" s="14" customFormat="1" ht="45" hidden="1">
      <c r="A94" s="28" t="s">
        <v>72</v>
      </c>
      <c r="B94" s="46">
        <v>820</v>
      </c>
      <c r="C94" s="26" t="s">
        <v>18</v>
      </c>
      <c r="D94" s="26" t="s">
        <v>69</v>
      </c>
      <c r="E94" s="26" t="s">
        <v>73</v>
      </c>
      <c r="F94" s="26"/>
      <c r="G94" s="23"/>
      <c r="H94" s="27">
        <f>H95+H96+H97+H98</f>
        <v>0</v>
      </c>
      <c r="I94" s="27">
        <f>I95+I96+I97+I98</f>
        <v>0</v>
      </c>
    </row>
    <row r="95" spans="1:9" s="71" customFormat="1" ht="30" hidden="1">
      <c r="A95" s="65" t="s">
        <v>136</v>
      </c>
      <c r="B95" s="66">
        <v>820</v>
      </c>
      <c r="C95" s="67" t="s">
        <v>18</v>
      </c>
      <c r="D95" s="67" t="s">
        <v>69</v>
      </c>
      <c r="E95" s="67" t="s">
        <v>73</v>
      </c>
      <c r="F95" s="67" t="s">
        <v>131</v>
      </c>
      <c r="G95" s="72"/>
      <c r="H95" s="68"/>
      <c r="I95" s="68"/>
    </row>
    <row r="96" spans="1:9" s="71" customFormat="1" ht="30" hidden="1">
      <c r="A96" s="65" t="s">
        <v>139</v>
      </c>
      <c r="B96" s="66">
        <v>820</v>
      </c>
      <c r="C96" s="67" t="s">
        <v>18</v>
      </c>
      <c r="D96" s="67" t="s">
        <v>69</v>
      </c>
      <c r="E96" s="67" t="s">
        <v>73</v>
      </c>
      <c r="F96" s="67" t="s">
        <v>138</v>
      </c>
      <c r="G96" s="72"/>
      <c r="H96" s="68"/>
      <c r="I96" s="68"/>
    </row>
    <row r="97" spans="1:9" s="71" customFormat="1" ht="30" hidden="1">
      <c r="A97" s="65" t="s">
        <v>147</v>
      </c>
      <c r="B97" s="66">
        <v>820</v>
      </c>
      <c r="C97" s="67" t="s">
        <v>18</v>
      </c>
      <c r="D97" s="67" t="s">
        <v>69</v>
      </c>
      <c r="E97" s="67" t="s">
        <v>73</v>
      </c>
      <c r="F97" s="67" t="s">
        <v>140</v>
      </c>
      <c r="G97" s="72"/>
      <c r="H97" s="68"/>
      <c r="I97" s="68"/>
    </row>
    <row r="98" spans="1:9" s="71" customFormat="1" hidden="1">
      <c r="A98" s="65" t="s">
        <v>133</v>
      </c>
      <c r="B98" s="66">
        <v>820</v>
      </c>
      <c r="C98" s="67" t="s">
        <v>18</v>
      </c>
      <c r="D98" s="67" t="s">
        <v>69</v>
      </c>
      <c r="E98" s="67" t="s">
        <v>73</v>
      </c>
      <c r="F98" s="67" t="s">
        <v>132</v>
      </c>
      <c r="G98" s="72"/>
      <c r="H98" s="68"/>
      <c r="I98" s="68"/>
    </row>
    <row r="99" spans="1:9" s="14" customFormat="1" hidden="1">
      <c r="A99" s="28" t="s">
        <v>91</v>
      </c>
      <c r="B99" s="46">
        <v>820</v>
      </c>
      <c r="C99" s="26" t="s">
        <v>18</v>
      </c>
      <c r="D99" s="26" t="s">
        <v>90</v>
      </c>
      <c r="E99" s="26"/>
      <c r="F99" s="26"/>
      <c r="G99" s="23"/>
      <c r="H99" s="27">
        <f>H100</f>
        <v>0</v>
      </c>
      <c r="I99" s="27">
        <f>I100</f>
        <v>0</v>
      </c>
    </row>
    <row r="100" spans="1:9" s="14" customFormat="1" ht="30" hidden="1">
      <c r="A100" s="28" t="s">
        <v>146</v>
      </c>
      <c r="B100" s="46">
        <v>820</v>
      </c>
      <c r="C100" s="26" t="s">
        <v>18</v>
      </c>
      <c r="D100" s="26" t="s">
        <v>90</v>
      </c>
      <c r="E100" s="26" t="s">
        <v>145</v>
      </c>
      <c r="F100" s="26"/>
      <c r="G100" s="23"/>
      <c r="H100" s="27">
        <f>H101</f>
        <v>0</v>
      </c>
      <c r="I100" s="27">
        <f>I101</f>
        <v>0</v>
      </c>
    </row>
    <row r="101" spans="1:9" s="14" customFormat="1" hidden="1">
      <c r="A101" s="28" t="s">
        <v>97</v>
      </c>
      <c r="B101" s="46">
        <v>820</v>
      </c>
      <c r="C101" s="26" t="s">
        <v>18</v>
      </c>
      <c r="D101" s="26" t="s">
        <v>90</v>
      </c>
      <c r="E101" s="26" t="s">
        <v>96</v>
      </c>
      <c r="F101" s="23"/>
      <c r="G101" s="23"/>
      <c r="H101" s="27">
        <f>H102+H103</f>
        <v>0</v>
      </c>
      <c r="I101" s="27">
        <f>I102+I103</f>
        <v>0</v>
      </c>
    </row>
    <row r="102" spans="1:9" s="71" customFormat="1" ht="30" hidden="1">
      <c r="A102" s="65" t="s">
        <v>136</v>
      </c>
      <c r="B102" s="66">
        <v>820</v>
      </c>
      <c r="C102" s="67" t="s">
        <v>18</v>
      </c>
      <c r="D102" s="67" t="s">
        <v>90</v>
      </c>
      <c r="E102" s="67" t="s">
        <v>96</v>
      </c>
      <c r="F102" s="67" t="s">
        <v>131</v>
      </c>
      <c r="G102" s="72"/>
      <c r="H102" s="68"/>
      <c r="I102" s="68"/>
    </row>
    <row r="103" spans="1:9" s="71" customFormat="1" ht="30" hidden="1">
      <c r="A103" s="65" t="s">
        <v>147</v>
      </c>
      <c r="B103" s="66">
        <v>820</v>
      </c>
      <c r="C103" s="67" t="s">
        <v>18</v>
      </c>
      <c r="D103" s="67" t="s">
        <v>90</v>
      </c>
      <c r="E103" s="67" t="s">
        <v>96</v>
      </c>
      <c r="F103" s="67" t="s">
        <v>140</v>
      </c>
      <c r="G103" s="72"/>
      <c r="H103" s="68"/>
      <c r="I103" s="68"/>
    </row>
    <row r="104" spans="1:9" s="14" customFormat="1" ht="14.25">
      <c r="A104" s="22" t="s">
        <v>27</v>
      </c>
      <c r="B104" s="47">
        <v>820</v>
      </c>
      <c r="C104" s="23" t="s">
        <v>19</v>
      </c>
      <c r="D104" s="23"/>
      <c r="E104" s="23"/>
      <c r="F104" s="23"/>
      <c r="G104" s="23"/>
      <c r="H104" s="24">
        <f>H105+H114+H123+H142</f>
        <v>90939.535999999993</v>
      </c>
      <c r="I104" s="24">
        <f>I105+I114+I123+I142</f>
        <v>85265.774999999994</v>
      </c>
    </row>
    <row r="105" spans="1:9" s="14" customFormat="1">
      <c r="A105" s="25" t="s">
        <v>28</v>
      </c>
      <c r="B105" s="46">
        <v>820</v>
      </c>
      <c r="C105" s="26" t="s">
        <v>19</v>
      </c>
      <c r="D105" s="26" t="s">
        <v>8</v>
      </c>
      <c r="E105" s="23"/>
      <c r="F105" s="23"/>
      <c r="G105" s="23"/>
      <c r="H105" s="27">
        <f>H106+H111</f>
        <v>43552.623</v>
      </c>
      <c r="I105" s="27">
        <f>I106+I111</f>
        <v>43552.623</v>
      </c>
    </row>
    <row r="106" spans="1:9" s="14" customFormat="1">
      <c r="A106" s="28" t="s">
        <v>148</v>
      </c>
      <c r="B106" s="46">
        <v>820</v>
      </c>
      <c r="C106" s="26" t="s">
        <v>19</v>
      </c>
      <c r="D106" s="26" t="s">
        <v>8</v>
      </c>
      <c r="E106" s="26" t="s">
        <v>119</v>
      </c>
      <c r="F106" s="26"/>
      <c r="G106" s="26"/>
      <c r="H106" s="27">
        <f>H107</f>
        <v>1400</v>
      </c>
      <c r="I106" s="27">
        <f>I107</f>
        <v>1400</v>
      </c>
    </row>
    <row r="107" spans="1:9" s="14" customFormat="1">
      <c r="A107" s="31" t="s">
        <v>86</v>
      </c>
      <c r="B107" s="46">
        <v>820</v>
      </c>
      <c r="C107" s="26" t="s">
        <v>19</v>
      </c>
      <c r="D107" s="26" t="s">
        <v>8</v>
      </c>
      <c r="E107" s="26" t="s">
        <v>87</v>
      </c>
      <c r="F107" s="26"/>
      <c r="G107" s="26"/>
      <c r="H107" s="27">
        <f>H108+H109+H110</f>
        <v>1400</v>
      </c>
      <c r="I107" s="27">
        <f>I108+I109+I110</f>
        <v>1400</v>
      </c>
    </row>
    <row r="108" spans="1:9" s="71" customFormat="1" ht="30">
      <c r="A108" s="28" t="s">
        <v>136</v>
      </c>
      <c r="B108" s="46">
        <v>820</v>
      </c>
      <c r="C108" s="26" t="s">
        <v>19</v>
      </c>
      <c r="D108" s="26" t="s">
        <v>8</v>
      </c>
      <c r="E108" s="26" t="s">
        <v>87</v>
      </c>
      <c r="F108" s="26" t="s">
        <v>131</v>
      </c>
      <c r="G108" s="26"/>
      <c r="H108" s="27">
        <v>1400</v>
      </c>
      <c r="I108" s="27">
        <v>1400</v>
      </c>
    </row>
    <row r="109" spans="1:9" s="71" customFormat="1" ht="30" hidden="1">
      <c r="A109" s="65" t="s">
        <v>139</v>
      </c>
      <c r="B109" s="66">
        <v>820</v>
      </c>
      <c r="C109" s="67" t="s">
        <v>19</v>
      </c>
      <c r="D109" s="67" t="s">
        <v>8</v>
      </c>
      <c r="E109" s="67" t="s">
        <v>87</v>
      </c>
      <c r="F109" s="67" t="s">
        <v>138</v>
      </c>
      <c r="G109" s="67"/>
      <c r="H109" s="68"/>
      <c r="I109" s="68"/>
    </row>
    <row r="110" spans="1:9" s="71" customFormat="1" hidden="1">
      <c r="A110" s="65" t="s">
        <v>133</v>
      </c>
      <c r="B110" s="66">
        <v>820</v>
      </c>
      <c r="C110" s="67" t="s">
        <v>19</v>
      </c>
      <c r="D110" s="67" t="s">
        <v>8</v>
      </c>
      <c r="E110" s="67" t="s">
        <v>87</v>
      </c>
      <c r="F110" s="67" t="s">
        <v>132</v>
      </c>
      <c r="G110" s="67"/>
      <c r="H110" s="68"/>
      <c r="I110" s="68"/>
    </row>
    <row r="111" spans="1:9" s="14" customFormat="1">
      <c r="A111" s="28" t="s">
        <v>100</v>
      </c>
      <c r="B111" s="46">
        <v>820</v>
      </c>
      <c r="C111" s="26" t="s">
        <v>19</v>
      </c>
      <c r="D111" s="26" t="s">
        <v>8</v>
      </c>
      <c r="E111" s="26" t="s">
        <v>124</v>
      </c>
      <c r="F111" s="26"/>
      <c r="G111" s="26"/>
      <c r="H111" s="27">
        <f>H112</f>
        <v>42152.623</v>
      </c>
      <c r="I111" s="27">
        <f>I112</f>
        <v>42152.623</v>
      </c>
    </row>
    <row r="112" spans="1:9" ht="60">
      <c r="A112" s="28" t="s">
        <v>143</v>
      </c>
      <c r="B112" s="46">
        <v>820</v>
      </c>
      <c r="C112" s="26" t="s">
        <v>19</v>
      </c>
      <c r="D112" s="26" t="s">
        <v>8</v>
      </c>
      <c r="E112" s="26" t="s">
        <v>65</v>
      </c>
      <c r="F112" s="26"/>
      <c r="G112" s="26"/>
      <c r="H112" s="27">
        <f>H113</f>
        <v>42152.623</v>
      </c>
      <c r="I112" s="27">
        <f>I113</f>
        <v>42152.623</v>
      </c>
    </row>
    <row r="113" spans="1:9" s="69" customFormat="1">
      <c r="A113" s="28" t="s">
        <v>100</v>
      </c>
      <c r="B113" s="46">
        <v>820</v>
      </c>
      <c r="C113" s="26" t="s">
        <v>19</v>
      </c>
      <c r="D113" s="26" t="s">
        <v>8</v>
      </c>
      <c r="E113" s="26" t="s">
        <v>65</v>
      </c>
      <c r="F113" s="26" t="s">
        <v>12</v>
      </c>
      <c r="G113" s="26"/>
      <c r="H113" s="27">
        <v>42152.623</v>
      </c>
      <c r="I113" s="27">
        <v>42152.623</v>
      </c>
    </row>
    <row r="114" spans="1:9" hidden="1">
      <c r="A114" s="25" t="s">
        <v>29</v>
      </c>
      <c r="B114" s="46">
        <v>820</v>
      </c>
      <c r="C114" s="26" t="s">
        <v>19</v>
      </c>
      <c r="D114" s="26" t="s">
        <v>9</v>
      </c>
      <c r="E114" s="26"/>
      <c r="F114" s="26"/>
      <c r="G114" s="26"/>
      <c r="H114" s="27">
        <f>H115+H119</f>
        <v>0</v>
      </c>
      <c r="I114" s="27">
        <f>I115+I119</f>
        <v>0</v>
      </c>
    </row>
    <row r="115" spans="1:9" hidden="1">
      <c r="A115" s="25" t="s">
        <v>100</v>
      </c>
      <c r="B115" s="46">
        <v>820</v>
      </c>
      <c r="C115" s="26" t="s">
        <v>19</v>
      </c>
      <c r="D115" s="26" t="s">
        <v>9</v>
      </c>
      <c r="E115" s="26" t="s">
        <v>124</v>
      </c>
      <c r="F115" s="26"/>
      <c r="G115" s="26"/>
      <c r="H115" s="27">
        <f>H116</f>
        <v>0</v>
      </c>
      <c r="I115" s="27">
        <f>I116</f>
        <v>0</v>
      </c>
    </row>
    <row r="116" spans="1:9" ht="60" hidden="1">
      <c r="A116" s="25" t="s">
        <v>150</v>
      </c>
      <c r="B116" s="46">
        <v>820</v>
      </c>
      <c r="C116" s="26" t="s">
        <v>19</v>
      </c>
      <c r="D116" s="26" t="s">
        <v>9</v>
      </c>
      <c r="E116" s="26" t="s">
        <v>101</v>
      </c>
      <c r="F116" s="26"/>
      <c r="G116" s="26"/>
      <c r="H116" s="27">
        <f>H117+H118</f>
        <v>0</v>
      </c>
      <c r="I116" s="27">
        <f>I117+I118</f>
        <v>0</v>
      </c>
    </row>
    <row r="117" spans="1:9" s="71" customFormat="1" hidden="1">
      <c r="A117" s="65" t="s">
        <v>100</v>
      </c>
      <c r="B117" s="66">
        <v>820</v>
      </c>
      <c r="C117" s="67" t="s">
        <v>19</v>
      </c>
      <c r="D117" s="67" t="s">
        <v>9</v>
      </c>
      <c r="E117" s="67" t="s">
        <v>101</v>
      </c>
      <c r="F117" s="67" t="s">
        <v>12</v>
      </c>
      <c r="G117" s="67"/>
      <c r="H117" s="68"/>
      <c r="I117" s="68"/>
    </row>
    <row r="118" spans="1:9" s="71" customFormat="1" hidden="1">
      <c r="A118" s="65"/>
      <c r="B118" s="66">
        <v>820</v>
      </c>
      <c r="C118" s="67" t="s">
        <v>19</v>
      </c>
      <c r="D118" s="67" t="s">
        <v>9</v>
      </c>
      <c r="E118" s="67" t="s">
        <v>116</v>
      </c>
      <c r="F118" s="67" t="s">
        <v>138</v>
      </c>
      <c r="G118" s="67"/>
      <c r="H118" s="68"/>
      <c r="I118" s="68"/>
    </row>
    <row r="119" spans="1:9" hidden="1">
      <c r="A119" s="25" t="s">
        <v>30</v>
      </c>
      <c r="B119" s="46">
        <v>820</v>
      </c>
      <c r="C119" s="26" t="s">
        <v>19</v>
      </c>
      <c r="D119" s="26" t="s">
        <v>9</v>
      </c>
      <c r="E119" s="26" t="s">
        <v>31</v>
      </c>
      <c r="F119" s="26"/>
      <c r="G119" s="26"/>
      <c r="H119" s="27">
        <f>H120</f>
        <v>0</v>
      </c>
      <c r="I119" s="27">
        <f>I120</f>
        <v>0</v>
      </c>
    </row>
    <row r="120" spans="1:9" hidden="1">
      <c r="A120" s="25" t="s">
        <v>32</v>
      </c>
      <c r="B120" s="46">
        <v>820</v>
      </c>
      <c r="C120" s="26" t="s">
        <v>19</v>
      </c>
      <c r="D120" s="26" t="s">
        <v>9</v>
      </c>
      <c r="E120" s="26" t="s">
        <v>33</v>
      </c>
      <c r="F120" s="26"/>
      <c r="G120" s="26"/>
      <c r="H120" s="27">
        <f>H121+H122</f>
        <v>0</v>
      </c>
      <c r="I120" s="27">
        <f>I121+I122</f>
        <v>0</v>
      </c>
    </row>
    <row r="121" spans="1:9" s="69" customFormat="1" ht="30" hidden="1">
      <c r="A121" s="65" t="s">
        <v>136</v>
      </c>
      <c r="B121" s="66">
        <v>820</v>
      </c>
      <c r="C121" s="67" t="s">
        <v>19</v>
      </c>
      <c r="D121" s="67" t="s">
        <v>9</v>
      </c>
      <c r="E121" s="67" t="s">
        <v>33</v>
      </c>
      <c r="F121" s="67" t="s">
        <v>131</v>
      </c>
      <c r="G121" s="67"/>
      <c r="H121" s="68"/>
      <c r="I121" s="68"/>
    </row>
    <row r="122" spans="1:9" s="69" customFormat="1" hidden="1">
      <c r="A122" s="65" t="s">
        <v>133</v>
      </c>
      <c r="B122" s="66">
        <v>820</v>
      </c>
      <c r="C122" s="67" t="s">
        <v>19</v>
      </c>
      <c r="D122" s="67" t="s">
        <v>9</v>
      </c>
      <c r="E122" s="67" t="s">
        <v>33</v>
      </c>
      <c r="F122" s="67" t="s">
        <v>132</v>
      </c>
      <c r="G122" s="67"/>
      <c r="H122" s="68"/>
      <c r="I122" s="68"/>
    </row>
    <row r="123" spans="1:9" ht="30">
      <c r="A123" s="25" t="s">
        <v>44</v>
      </c>
      <c r="B123" s="46">
        <v>820</v>
      </c>
      <c r="C123" s="30" t="s">
        <v>19</v>
      </c>
      <c r="D123" s="30" t="s">
        <v>14</v>
      </c>
      <c r="E123" s="26"/>
      <c r="F123" s="34"/>
      <c r="G123" s="34"/>
      <c r="H123" s="27">
        <f>H124+H129</f>
        <v>47386.913</v>
      </c>
      <c r="I123" s="27">
        <f>I124+I129</f>
        <v>41713.152000000002</v>
      </c>
    </row>
    <row r="124" spans="1:9" hidden="1">
      <c r="A124" s="28" t="s">
        <v>100</v>
      </c>
      <c r="B124" s="46">
        <v>820</v>
      </c>
      <c r="C124" s="26" t="s">
        <v>19</v>
      </c>
      <c r="D124" s="26" t="s">
        <v>14</v>
      </c>
      <c r="E124" s="26" t="s">
        <v>124</v>
      </c>
      <c r="F124" s="26"/>
      <c r="G124" s="26"/>
      <c r="H124" s="29">
        <f>H125</f>
        <v>0</v>
      </c>
      <c r="I124" s="29">
        <f>I125</f>
        <v>0</v>
      </c>
    </row>
    <row r="125" spans="1:9" ht="60" hidden="1">
      <c r="A125" s="28" t="s">
        <v>150</v>
      </c>
      <c r="B125" s="46">
        <v>820</v>
      </c>
      <c r="C125" s="26" t="s">
        <v>19</v>
      </c>
      <c r="D125" s="26" t="s">
        <v>14</v>
      </c>
      <c r="E125" s="26" t="s">
        <v>101</v>
      </c>
      <c r="F125" s="26"/>
      <c r="G125" s="26"/>
      <c r="H125" s="29">
        <f>H126+H127+H128</f>
        <v>0</v>
      </c>
      <c r="I125" s="29">
        <f>I126+I127+I128</f>
        <v>0</v>
      </c>
    </row>
    <row r="126" spans="1:9" s="69" customFormat="1" hidden="1">
      <c r="A126" s="65" t="s">
        <v>100</v>
      </c>
      <c r="B126" s="66">
        <v>820</v>
      </c>
      <c r="C126" s="67" t="s">
        <v>19</v>
      </c>
      <c r="D126" s="67" t="s">
        <v>14</v>
      </c>
      <c r="E126" s="67" t="s">
        <v>101</v>
      </c>
      <c r="F126" s="67" t="s">
        <v>12</v>
      </c>
      <c r="G126" s="67"/>
      <c r="H126" s="70"/>
      <c r="I126" s="70"/>
    </row>
    <row r="127" spans="1:9" s="69" customFormat="1" hidden="1">
      <c r="A127" s="65"/>
      <c r="B127" s="66">
        <v>820</v>
      </c>
      <c r="C127" s="67" t="s">
        <v>19</v>
      </c>
      <c r="D127" s="67" t="s">
        <v>14</v>
      </c>
      <c r="E127" s="67" t="s">
        <v>112</v>
      </c>
      <c r="F127" s="67" t="s">
        <v>138</v>
      </c>
      <c r="G127" s="67"/>
      <c r="H127" s="70"/>
      <c r="I127" s="70"/>
    </row>
    <row r="128" spans="1:9" s="69" customFormat="1" hidden="1">
      <c r="A128" s="65"/>
      <c r="B128" s="66">
        <v>820</v>
      </c>
      <c r="C128" s="67" t="s">
        <v>19</v>
      </c>
      <c r="D128" s="67" t="s">
        <v>14</v>
      </c>
      <c r="E128" s="67" t="s">
        <v>112</v>
      </c>
      <c r="F128" s="67" t="s">
        <v>132</v>
      </c>
      <c r="G128" s="67"/>
      <c r="H128" s="70"/>
      <c r="I128" s="70"/>
    </row>
    <row r="129" spans="1:9">
      <c r="A129" s="25" t="s">
        <v>44</v>
      </c>
      <c r="B129" s="46">
        <v>820</v>
      </c>
      <c r="C129" s="26" t="s">
        <v>19</v>
      </c>
      <c r="D129" s="26" t="s">
        <v>14</v>
      </c>
      <c r="E129" s="26" t="s">
        <v>45</v>
      </c>
      <c r="F129" s="30"/>
      <c r="G129" s="30"/>
      <c r="H129" s="27">
        <f>H130+H132+H135+H137+H139</f>
        <v>47386.913</v>
      </c>
      <c r="I129" s="27">
        <f>I130+I132+I135+I137+I139</f>
        <v>41713.152000000002</v>
      </c>
    </row>
    <row r="130" spans="1:9">
      <c r="A130" s="25" t="s">
        <v>46</v>
      </c>
      <c r="B130" s="46">
        <v>820</v>
      </c>
      <c r="C130" s="26" t="s">
        <v>19</v>
      </c>
      <c r="D130" s="26" t="s">
        <v>14</v>
      </c>
      <c r="E130" s="26" t="s">
        <v>47</v>
      </c>
      <c r="F130" s="30"/>
      <c r="G130" s="30"/>
      <c r="H130" s="27">
        <f>H131</f>
        <v>24197.786</v>
      </c>
      <c r="I130" s="27">
        <f>I131</f>
        <v>25284.397000000001</v>
      </c>
    </row>
    <row r="131" spans="1:9" s="69" customFormat="1" ht="30">
      <c r="A131" s="28" t="s">
        <v>136</v>
      </c>
      <c r="B131" s="46">
        <v>820</v>
      </c>
      <c r="C131" s="26" t="s">
        <v>19</v>
      </c>
      <c r="D131" s="26" t="s">
        <v>14</v>
      </c>
      <c r="E131" s="26" t="s">
        <v>47</v>
      </c>
      <c r="F131" s="30" t="s">
        <v>131</v>
      </c>
      <c r="G131" s="30"/>
      <c r="H131" s="27">
        <v>24197.786</v>
      </c>
      <c r="I131" s="27">
        <f>25284.397</f>
        <v>25284.397000000001</v>
      </c>
    </row>
    <row r="132" spans="1:9" ht="45">
      <c r="A132" s="28" t="s">
        <v>64</v>
      </c>
      <c r="B132" s="46">
        <v>820</v>
      </c>
      <c r="C132" s="26" t="s">
        <v>19</v>
      </c>
      <c r="D132" s="26" t="s">
        <v>14</v>
      </c>
      <c r="E132" s="26" t="s">
        <v>48</v>
      </c>
      <c r="F132" s="30"/>
      <c r="G132" s="30"/>
      <c r="H132" s="27">
        <f>H133+H134</f>
        <v>11575.406000000001</v>
      </c>
      <c r="I132" s="27">
        <f>I133+I134</f>
        <v>7992.9189999999999</v>
      </c>
    </row>
    <row r="133" spans="1:9" s="69" customFormat="1" ht="30">
      <c r="A133" s="28" t="s">
        <v>136</v>
      </c>
      <c r="B133" s="46">
        <v>820</v>
      </c>
      <c r="C133" s="26" t="s">
        <v>19</v>
      </c>
      <c r="D133" s="26" t="s">
        <v>14</v>
      </c>
      <c r="E133" s="26" t="s">
        <v>48</v>
      </c>
      <c r="F133" s="30" t="s">
        <v>131</v>
      </c>
      <c r="G133" s="30"/>
      <c r="H133" s="27">
        <f>11575.406</f>
        <v>11575.406000000001</v>
      </c>
      <c r="I133" s="27">
        <f>12073.148-4080.229</f>
        <v>7992.9189999999999</v>
      </c>
    </row>
    <row r="134" spans="1:9" s="69" customFormat="1" hidden="1">
      <c r="A134" s="65" t="s">
        <v>133</v>
      </c>
      <c r="B134" s="66">
        <v>820</v>
      </c>
      <c r="C134" s="67" t="s">
        <v>19</v>
      </c>
      <c r="D134" s="67" t="s">
        <v>14</v>
      </c>
      <c r="E134" s="67" t="s">
        <v>48</v>
      </c>
      <c r="F134" s="73" t="s">
        <v>132</v>
      </c>
      <c r="G134" s="73"/>
      <c r="H134" s="68"/>
      <c r="I134" s="68"/>
    </row>
    <row r="135" spans="1:9" ht="30">
      <c r="A135" s="25" t="s">
        <v>49</v>
      </c>
      <c r="B135" s="46">
        <v>820</v>
      </c>
      <c r="C135" s="30" t="s">
        <v>19</v>
      </c>
      <c r="D135" s="30" t="s">
        <v>14</v>
      </c>
      <c r="E135" s="26" t="s">
        <v>50</v>
      </c>
      <c r="F135" s="30"/>
      <c r="G135" s="30"/>
      <c r="H135" s="27">
        <f>H136</f>
        <v>7346.6369999999997</v>
      </c>
      <c r="I135" s="27">
        <f>I136</f>
        <v>3662.5420000000004</v>
      </c>
    </row>
    <row r="136" spans="1:9" s="69" customFormat="1" ht="30">
      <c r="A136" s="28" t="s">
        <v>136</v>
      </c>
      <c r="B136" s="46">
        <v>820</v>
      </c>
      <c r="C136" s="26" t="s">
        <v>19</v>
      </c>
      <c r="D136" s="26" t="s">
        <v>14</v>
      </c>
      <c r="E136" s="26" t="s">
        <v>50</v>
      </c>
      <c r="F136" s="30" t="s">
        <v>131</v>
      </c>
      <c r="G136" s="30"/>
      <c r="H136" s="27">
        <f>7346.637</f>
        <v>7346.6369999999997</v>
      </c>
      <c r="I136" s="27">
        <f>7662.542-4000</f>
        <v>3662.5420000000004</v>
      </c>
    </row>
    <row r="137" spans="1:9" ht="30">
      <c r="A137" s="25" t="s">
        <v>51</v>
      </c>
      <c r="B137" s="46">
        <v>820</v>
      </c>
      <c r="C137" s="30" t="s">
        <v>19</v>
      </c>
      <c r="D137" s="30" t="s">
        <v>14</v>
      </c>
      <c r="E137" s="26" t="s">
        <v>52</v>
      </c>
      <c r="F137" s="30"/>
      <c r="G137" s="30"/>
      <c r="H137" s="27">
        <f>H138</f>
        <v>153.61500000000001</v>
      </c>
      <c r="I137" s="27">
        <f>I138</f>
        <v>160.22</v>
      </c>
    </row>
    <row r="138" spans="1:9" s="69" customFormat="1" ht="30">
      <c r="A138" s="28" t="s">
        <v>136</v>
      </c>
      <c r="B138" s="46">
        <v>820</v>
      </c>
      <c r="C138" s="30" t="s">
        <v>19</v>
      </c>
      <c r="D138" s="30" t="s">
        <v>14</v>
      </c>
      <c r="E138" s="26" t="s">
        <v>52</v>
      </c>
      <c r="F138" s="30" t="s">
        <v>131</v>
      </c>
      <c r="G138" s="30"/>
      <c r="H138" s="27">
        <v>153.61500000000001</v>
      </c>
      <c r="I138" s="27">
        <v>160.22</v>
      </c>
    </row>
    <row r="139" spans="1:9" ht="30">
      <c r="A139" s="28" t="s">
        <v>53</v>
      </c>
      <c r="B139" s="46">
        <v>820</v>
      </c>
      <c r="C139" s="30" t="s">
        <v>19</v>
      </c>
      <c r="D139" s="30" t="s">
        <v>14</v>
      </c>
      <c r="E139" s="26" t="s">
        <v>54</v>
      </c>
      <c r="F139" s="30"/>
      <c r="G139" s="30"/>
      <c r="H139" s="27">
        <f>H140+H141</f>
        <v>4113.4690000000001</v>
      </c>
      <c r="I139" s="27">
        <f>I140+I141</f>
        <v>4613.0740000000014</v>
      </c>
    </row>
    <row r="140" spans="1:9" s="69" customFormat="1" ht="30">
      <c r="A140" s="28" t="s">
        <v>136</v>
      </c>
      <c r="B140" s="46">
        <v>820</v>
      </c>
      <c r="C140" s="30" t="s">
        <v>19</v>
      </c>
      <c r="D140" s="30" t="s">
        <v>14</v>
      </c>
      <c r="E140" s="34">
        <v>6000500</v>
      </c>
      <c r="F140" s="34">
        <v>200</v>
      </c>
      <c r="G140" s="34"/>
      <c r="H140" s="27">
        <f>11606.427-7492.958</f>
        <v>4113.4690000000001</v>
      </c>
      <c r="I140" s="27">
        <f>12106.03+0.002-7492.958</f>
        <v>4613.0740000000014</v>
      </c>
    </row>
    <row r="141" spans="1:9" s="69" customFormat="1" ht="30" hidden="1">
      <c r="A141" s="65" t="s">
        <v>133</v>
      </c>
      <c r="B141" s="66">
        <v>820</v>
      </c>
      <c r="C141" s="73" t="s">
        <v>19</v>
      </c>
      <c r="D141" s="73" t="s">
        <v>14</v>
      </c>
      <c r="E141" s="74">
        <v>6000500</v>
      </c>
      <c r="F141" s="74">
        <v>800</v>
      </c>
      <c r="G141" s="74"/>
      <c r="H141" s="68"/>
      <c r="I141" s="68"/>
    </row>
    <row r="142" spans="1:9" hidden="1">
      <c r="A142" s="25" t="s">
        <v>104</v>
      </c>
      <c r="B142" s="46">
        <v>820</v>
      </c>
      <c r="C142" s="26" t="s">
        <v>19</v>
      </c>
      <c r="D142" s="26" t="s">
        <v>19</v>
      </c>
      <c r="E142" s="26"/>
      <c r="F142" s="26"/>
      <c r="G142" s="26"/>
      <c r="H142" s="27">
        <f>H143</f>
        <v>0</v>
      </c>
      <c r="I142" s="27">
        <f>I143</f>
        <v>0</v>
      </c>
    </row>
    <row r="143" spans="1:9" ht="30" hidden="1">
      <c r="A143" s="28" t="s">
        <v>88</v>
      </c>
      <c r="B143" s="46">
        <v>820</v>
      </c>
      <c r="C143" s="26" t="s">
        <v>19</v>
      </c>
      <c r="D143" s="26" t="s">
        <v>19</v>
      </c>
      <c r="E143" s="26" t="s">
        <v>84</v>
      </c>
      <c r="F143" s="26"/>
      <c r="G143" s="26"/>
      <c r="H143" s="29">
        <f>H144</f>
        <v>0</v>
      </c>
      <c r="I143" s="29">
        <f>I144</f>
        <v>0</v>
      </c>
    </row>
    <row r="144" spans="1:9" hidden="1">
      <c r="A144" s="28" t="s">
        <v>113</v>
      </c>
      <c r="B144" s="46">
        <v>820</v>
      </c>
      <c r="C144" s="26" t="s">
        <v>19</v>
      </c>
      <c r="D144" s="26" t="s">
        <v>19</v>
      </c>
      <c r="E144" s="26" t="s">
        <v>112</v>
      </c>
      <c r="F144" s="26"/>
      <c r="G144" s="26"/>
      <c r="H144" s="29">
        <f>H145+H146+H147+H148</f>
        <v>0</v>
      </c>
      <c r="I144" s="29">
        <f>I145+I146+I147+I148</f>
        <v>0</v>
      </c>
    </row>
    <row r="145" spans="1:9" s="69" customFormat="1" ht="30" hidden="1">
      <c r="A145" s="65" t="s">
        <v>136</v>
      </c>
      <c r="B145" s="66">
        <v>820</v>
      </c>
      <c r="C145" s="67" t="s">
        <v>19</v>
      </c>
      <c r="D145" s="67" t="s">
        <v>19</v>
      </c>
      <c r="E145" s="67" t="s">
        <v>112</v>
      </c>
      <c r="F145" s="67" t="s">
        <v>131</v>
      </c>
      <c r="G145" s="67"/>
      <c r="H145" s="70"/>
      <c r="I145" s="70"/>
    </row>
    <row r="146" spans="1:9" s="69" customFormat="1" ht="30" hidden="1">
      <c r="A146" s="65" t="s">
        <v>139</v>
      </c>
      <c r="B146" s="66">
        <v>820</v>
      </c>
      <c r="C146" s="67" t="s">
        <v>19</v>
      </c>
      <c r="D146" s="67" t="s">
        <v>19</v>
      </c>
      <c r="E146" s="67" t="s">
        <v>112</v>
      </c>
      <c r="F146" s="67" t="s">
        <v>138</v>
      </c>
      <c r="G146" s="67"/>
      <c r="H146" s="70"/>
      <c r="I146" s="70"/>
    </row>
    <row r="147" spans="1:9" s="69" customFormat="1" ht="30" hidden="1">
      <c r="A147" s="65" t="s">
        <v>147</v>
      </c>
      <c r="B147" s="66">
        <v>820</v>
      </c>
      <c r="C147" s="67" t="s">
        <v>19</v>
      </c>
      <c r="D147" s="67" t="s">
        <v>19</v>
      </c>
      <c r="E147" s="67" t="s">
        <v>112</v>
      </c>
      <c r="F147" s="67" t="s">
        <v>140</v>
      </c>
      <c r="G147" s="67"/>
      <c r="H147" s="70"/>
      <c r="I147" s="70"/>
    </row>
    <row r="148" spans="1:9" s="69" customFormat="1" hidden="1">
      <c r="A148" s="65" t="s">
        <v>133</v>
      </c>
      <c r="B148" s="66">
        <v>820</v>
      </c>
      <c r="C148" s="67" t="s">
        <v>19</v>
      </c>
      <c r="D148" s="67" t="s">
        <v>19</v>
      </c>
      <c r="E148" s="67" t="s">
        <v>112</v>
      </c>
      <c r="F148" s="67" t="s">
        <v>132</v>
      </c>
      <c r="G148" s="67"/>
      <c r="H148" s="70"/>
      <c r="I148" s="70"/>
    </row>
    <row r="149" spans="1:9">
      <c r="A149" s="33" t="s">
        <v>76</v>
      </c>
      <c r="B149" s="47">
        <v>820</v>
      </c>
      <c r="C149" s="23" t="s">
        <v>77</v>
      </c>
      <c r="D149" s="23"/>
      <c r="E149" s="23"/>
      <c r="F149" s="23"/>
      <c r="G149" s="34"/>
      <c r="H149" s="24">
        <f t="shared" ref="H149:I152" si="5">H150</f>
        <v>1000</v>
      </c>
      <c r="I149" s="24">
        <f t="shared" si="5"/>
        <v>1000</v>
      </c>
    </row>
    <row r="150" spans="1:9" ht="30">
      <c r="A150" s="28" t="s">
        <v>78</v>
      </c>
      <c r="B150" s="46">
        <v>820</v>
      </c>
      <c r="C150" s="26" t="s">
        <v>77</v>
      </c>
      <c r="D150" s="26" t="s">
        <v>14</v>
      </c>
      <c r="E150" s="26"/>
      <c r="F150" s="26"/>
      <c r="G150" s="34"/>
      <c r="H150" s="27">
        <f t="shared" si="5"/>
        <v>1000</v>
      </c>
      <c r="I150" s="27">
        <f t="shared" si="5"/>
        <v>1000</v>
      </c>
    </row>
    <row r="151" spans="1:9">
      <c r="A151" s="28" t="s">
        <v>79</v>
      </c>
      <c r="B151" s="46">
        <v>820</v>
      </c>
      <c r="C151" s="26" t="s">
        <v>77</v>
      </c>
      <c r="D151" s="26" t="s">
        <v>14</v>
      </c>
      <c r="E151" s="26" t="s">
        <v>80</v>
      </c>
      <c r="F151" s="26"/>
      <c r="G151" s="34"/>
      <c r="H151" s="27">
        <f t="shared" si="5"/>
        <v>1000</v>
      </c>
      <c r="I151" s="27">
        <f t="shared" si="5"/>
        <v>1000</v>
      </c>
    </row>
    <row r="152" spans="1:9" ht="31.5">
      <c r="A152" s="100" t="s">
        <v>81</v>
      </c>
      <c r="B152" s="51">
        <v>820</v>
      </c>
      <c r="C152" s="26" t="s">
        <v>77</v>
      </c>
      <c r="D152" s="26" t="s">
        <v>14</v>
      </c>
      <c r="E152" s="26" t="s">
        <v>82</v>
      </c>
      <c r="F152" s="26"/>
      <c r="G152" s="34"/>
      <c r="H152" s="27">
        <f t="shared" si="5"/>
        <v>1000</v>
      </c>
      <c r="I152" s="27">
        <f t="shared" si="5"/>
        <v>1000</v>
      </c>
    </row>
    <row r="153" spans="1:9" s="69" customFormat="1" ht="30">
      <c r="A153" s="28" t="s">
        <v>136</v>
      </c>
      <c r="B153" s="46">
        <v>820</v>
      </c>
      <c r="C153" s="26" t="s">
        <v>77</v>
      </c>
      <c r="D153" s="26" t="s">
        <v>14</v>
      </c>
      <c r="E153" s="26" t="s">
        <v>82</v>
      </c>
      <c r="F153" s="26" t="s">
        <v>131</v>
      </c>
      <c r="G153" s="34"/>
      <c r="H153" s="27">
        <v>1000</v>
      </c>
      <c r="I153" s="27">
        <v>1000</v>
      </c>
    </row>
    <row r="154" spans="1:9" ht="28.5" hidden="1">
      <c r="A154" s="33" t="s">
        <v>92</v>
      </c>
      <c r="B154" s="47">
        <v>820</v>
      </c>
      <c r="C154" s="36" t="s">
        <v>94</v>
      </c>
      <c r="D154" s="36"/>
      <c r="E154" s="48"/>
      <c r="F154" s="48"/>
      <c r="G154" s="48"/>
      <c r="H154" s="52">
        <f t="shared" ref="H154:I156" si="6">H155</f>
        <v>0</v>
      </c>
      <c r="I154" s="52">
        <f t="shared" si="6"/>
        <v>0</v>
      </c>
    </row>
    <row r="155" spans="1:9" ht="30" hidden="1">
      <c r="A155" s="28" t="s">
        <v>93</v>
      </c>
      <c r="B155" s="46">
        <v>820</v>
      </c>
      <c r="C155" s="30" t="s">
        <v>94</v>
      </c>
      <c r="D155" s="30" t="s">
        <v>19</v>
      </c>
      <c r="E155" s="34"/>
      <c r="F155" s="34"/>
      <c r="G155" s="34"/>
      <c r="H155" s="53">
        <f t="shared" si="6"/>
        <v>0</v>
      </c>
      <c r="I155" s="53">
        <f t="shared" si="6"/>
        <v>0</v>
      </c>
    </row>
    <row r="156" spans="1:9" ht="45" hidden="1">
      <c r="A156" s="28" t="s">
        <v>154</v>
      </c>
      <c r="B156" s="46">
        <v>820</v>
      </c>
      <c r="C156" s="30" t="s">
        <v>94</v>
      </c>
      <c r="D156" s="30" t="s">
        <v>19</v>
      </c>
      <c r="E156" s="34">
        <v>5229910</v>
      </c>
      <c r="F156" s="34"/>
      <c r="G156" s="34"/>
      <c r="H156" s="53">
        <f t="shared" si="6"/>
        <v>0</v>
      </c>
      <c r="I156" s="53">
        <f t="shared" si="6"/>
        <v>0</v>
      </c>
    </row>
    <row r="157" spans="1:9" s="69" customFormat="1" ht="30" hidden="1">
      <c r="A157" s="65" t="s">
        <v>136</v>
      </c>
      <c r="B157" s="66">
        <v>820</v>
      </c>
      <c r="C157" s="73" t="s">
        <v>94</v>
      </c>
      <c r="D157" s="73" t="s">
        <v>19</v>
      </c>
      <c r="E157" s="74">
        <v>5229910</v>
      </c>
      <c r="F157" s="67" t="s">
        <v>131</v>
      </c>
      <c r="G157" s="74"/>
      <c r="H157" s="75"/>
      <c r="I157" s="75"/>
    </row>
    <row r="158" spans="1:9" s="14" customFormat="1" ht="14.25">
      <c r="A158" s="22" t="s">
        <v>34</v>
      </c>
      <c r="B158" s="47">
        <v>820</v>
      </c>
      <c r="C158" s="23" t="s">
        <v>35</v>
      </c>
      <c r="D158" s="23"/>
      <c r="E158" s="23"/>
      <c r="F158" s="23"/>
      <c r="G158" s="23"/>
      <c r="H158" s="24">
        <f>H159</f>
        <v>71616.34</v>
      </c>
      <c r="I158" s="24">
        <f>I159</f>
        <v>79743.619000000006</v>
      </c>
    </row>
    <row r="159" spans="1:9">
      <c r="A159" s="25" t="s">
        <v>36</v>
      </c>
      <c r="B159" s="46">
        <v>820</v>
      </c>
      <c r="C159" s="26" t="s">
        <v>35</v>
      </c>
      <c r="D159" s="26" t="s">
        <v>8</v>
      </c>
      <c r="E159" s="26"/>
      <c r="F159" s="26"/>
      <c r="G159" s="26"/>
      <c r="H159" s="27">
        <f>H160+H163</f>
        <v>71616.34</v>
      </c>
      <c r="I159" s="27">
        <f>I160+I163</f>
        <v>79743.619000000006</v>
      </c>
    </row>
    <row r="160" spans="1:9" ht="30" hidden="1">
      <c r="A160" s="28" t="s">
        <v>149</v>
      </c>
      <c r="B160" s="46">
        <v>820</v>
      </c>
      <c r="C160" s="26" t="s">
        <v>35</v>
      </c>
      <c r="D160" s="26" t="s">
        <v>8</v>
      </c>
      <c r="E160" s="26" t="s">
        <v>121</v>
      </c>
      <c r="F160" s="26"/>
      <c r="G160" s="26"/>
      <c r="H160" s="27">
        <f>H161</f>
        <v>0</v>
      </c>
      <c r="I160" s="27">
        <f>I161</f>
        <v>0</v>
      </c>
    </row>
    <row r="161" spans="1:9" hidden="1">
      <c r="A161" s="28" t="s">
        <v>122</v>
      </c>
      <c r="B161" s="46">
        <v>820</v>
      </c>
      <c r="C161" s="26" t="s">
        <v>35</v>
      </c>
      <c r="D161" s="26" t="s">
        <v>8</v>
      </c>
      <c r="E161" s="26" t="s">
        <v>123</v>
      </c>
      <c r="F161" s="26"/>
      <c r="G161" s="26"/>
      <c r="H161" s="27">
        <f>H162</f>
        <v>0</v>
      </c>
      <c r="I161" s="27">
        <f>I162</f>
        <v>0</v>
      </c>
    </row>
    <row r="162" spans="1:9" s="69" customFormat="1" ht="30" hidden="1">
      <c r="A162" s="65" t="s">
        <v>136</v>
      </c>
      <c r="B162" s="66">
        <v>820</v>
      </c>
      <c r="C162" s="67" t="s">
        <v>35</v>
      </c>
      <c r="D162" s="67" t="s">
        <v>8</v>
      </c>
      <c r="E162" s="67" t="s">
        <v>123</v>
      </c>
      <c r="F162" s="67" t="s">
        <v>131</v>
      </c>
      <c r="G162" s="67"/>
      <c r="H162" s="68"/>
      <c r="I162" s="68"/>
    </row>
    <row r="163" spans="1:9" s="17" customFormat="1">
      <c r="A163" s="28" t="s">
        <v>100</v>
      </c>
      <c r="B163" s="46">
        <v>820</v>
      </c>
      <c r="C163" s="26" t="s">
        <v>35</v>
      </c>
      <c r="D163" s="26" t="s">
        <v>8</v>
      </c>
      <c r="E163" s="26" t="s">
        <v>124</v>
      </c>
      <c r="F163" s="26"/>
      <c r="G163" s="26"/>
      <c r="H163" s="27">
        <f>H164</f>
        <v>71616.34</v>
      </c>
      <c r="I163" s="27">
        <f>I164</f>
        <v>79743.619000000006</v>
      </c>
    </row>
    <row r="164" spans="1:9" s="17" customFormat="1" ht="60">
      <c r="A164" s="28" t="s">
        <v>143</v>
      </c>
      <c r="B164" s="46">
        <v>820</v>
      </c>
      <c r="C164" s="26" t="s">
        <v>35</v>
      </c>
      <c r="D164" s="26" t="s">
        <v>8</v>
      </c>
      <c r="E164" s="26" t="s">
        <v>65</v>
      </c>
      <c r="F164" s="26"/>
      <c r="G164" s="26"/>
      <c r="H164" s="27">
        <f>H165</f>
        <v>71616.34</v>
      </c>
      <c r="I164" s="27">
        <f>I165</f>
        <v>79743.619000000006</v>
      </c>
    </row>
    <row r="165" spans="1:9" s="69" customFormat="1">
      <c r="A165" s="28" t="s">
        <v>100</v>
      </c>
      <c r="B165" s="46">
        <v>820</v>
      </c>
      <c r="C165" s="26" t="s">
        <v>35</v>
      </c>
      <c r="D165" s="26" t="s">
        <v>8</v>
      </c>
      <c r="E165" s="26" t="s">
        <v>65</v>
      </c>
      <c r="F165" s="26" t="s">
        <v>12</v>
      </c>
      <c r="G165" s="26"/>
      <c r="H165" s="27">
        <v>71616.34</v>
      </c>
      <c r="I165" s="27">
        <v>79743.619000000006</v>
      </c>
    </row>
    <row r="166" spans="1:9" s="14" customFormat="1" ht="28.5">
      <c r="A166" s="22" t="s">
        <v>37</v>
      </c>
      <c r="B166" s="47">
        <v>820</v>
      </c>
      <c r="C166" s="36" t="s">
        <v>38</v>
      </c>
      <c r="D166" s="36"/>
      <c r="E166" s="36"/>
      <c r="F166" s="36"/>
      <c r="G166" s="36"/>
      <c r="H166" s="37">
        <f>H171+H167</f>
        <v>365.64800000000002</v>
      </c>
      <c r="I166" s="37">
        <f>I171+I167</f>
        <v>381.37</v>
      </c>
    </row>
    <row r="167" spans="1:9" ht="30" hidden="1">
      <c r="A167" s="25" t="s">
        <v>164</v>
      </c>
      <c r="B167" s="46">
        <v>820</v>
      </c>
      <c r="C167" s="30" t="s">
        <v>38</v>
      </c>
      <c r="D167" s="30" t="s">
        <v>8</v>
      </c>
      <c r="E167" s="30"/>
      <c r="F167" s="30"/>
      <c r="G167" s="30"/>
      <c r="H167" s="29">
        <f t="shared" ref="H167:I169" si="7">H168</f>
        <v>0</v>
      </c>
      <c r="I167" s="29">
        <f t="shared" si="7"/>
        <v>0</v>
      </c>
    </row>
    <row r="168" spans="1:9" ht="30" hidden="1">
      <c r="A168" s="25" t="s">
        <v>165</v>
      </c>
      <c r="B168" s="46">
        <v>820</v>
      </c>
      <c r="C168" s="30" t="s">
        <v>38</v>
      </c>
      <c r="D168" s="30" t="s">
        <v>8</v>
      </c>
      <c r="E168" s="30" t="s">
        <v>167</v>
      </c>
      <c r="F168" s="30"/>
      <c r="G168" s="30"/>
      <c r="H168" s="29">
        <f t="shared" si="7"/>
        <v>0</v>
      </c>
      <c r="I168" s="29">
        <f t="shared" si="7"/>
        <v>0</v>
      </c>
    </row>
    <row r="169" spans="1:9" ht="30" hidden="1">
      <c r="A169" s="25" t="s">
        <v>166</v>
      </c>
      <c r="B169" s="46">
        <v>820</v>
      </c>
      <c r="C169" s="30" t="s">
        <v>38</v>
      </c>
      <c r="D169" s="30" t="s">
        <v>8</v>
      </c>
      <c r="E169" s="30" t="s">
        <v>168</v>
      </c>
      <c r="F169" s="30"/>
      <c r="G169" s="30"/>
      <c r="H169" s="29">
        <f t="shared" si="7"/>
        <v>0</v>
      </c>
      <c r="I169" s="29">
        <f t="shared" si="7"/>
        <v>0</v>
      </c>
    </row>
    <row r="170" spans="1:9" s="69" customFormat="1" ht="30" hidden="1">
      <c r="A170" s="76" t="s">
        <v>153</v>
      </c>
      <c r="B170" s="66">
        <v>820</v>
      </c>
      <c r="C170" s="73" t="s">
        <v>38</v>
      </c>
      <c r="D170" s="73" t="s">
        <v>8</v>
      </c>
      <c r="E170" s="73" t="s">
        <v>168</v>
      </c>
      <c r="F170" s="73" t="s">
        <v>137</v>
      </c>
      <c r="G170" s="73"/>
      <c r="H170" s="70"/>
      <c r="I170" s="70"/>
    </row>
    <row r="171" spans="1:9" ht="30">
      <c r="A171" s="25" t="s">
        <v>39</v>
      </c>
      <c r="B171" s="46">
        <v>820</v>
      </c>
      <c r="C171" s="30" t="s">
        <v>38</v>
      </c>
      <c r="D171" s="30" t="s">
        <v>14</v>
      </c>
      <c r="E171" s="30"/>
      <c r="F171" s="30"/>
      <c r="G171" s="30"/>
      <c r="H171" s="29">
        <f>H172+H175</f>
        <v>365.64800000000002</v>
      </c>
      <c r="I171" s="29">
        <f>I172+I175</f>
        <v>381.37</v>
      </c>
    </row>
    <row r="172" spans="1:9" hidden="1">
      <c r="A172" s="25" t="s">
        <v>95</v>
      </c>
      <c r="B172" s="46">
        <v>820</v>
      </c>
      <c r="C172" s="30">
        <v>10</v>
      </c>
      <c r="D172" s="30" t="s">
        <v>14</v>
      </c>
      <c r="E172" s="46">
        <v>5050000</v>
      </c>
      <c r="F172" s="46"/>
      <c r="G172" s="46"/>
      <c r="H172" s="29">
        <f>H173</f>
        <v>0</v>
      </c>
      <c r="I172" s="29">
        <f>I173</f>
        <v>0</v>
      </c>
    </row>
    <row r="173" spans="1:9" hidden="1">
      <c r="A173" s="25" t="s">
        <v>152</v>
      </c>
      <c r="B173" s="46">
        <v>820</v>
      </c>
      <c r="C173" s="30">
        <v>10</v>
      </c>
      <c r="D173" s="30" t="s">
        <v>14</v>
      </c>
      <c r="E173" s="46">
        <v>5058500</v>
      </c>
      <c r="F173" s="30"/>
      <c r="G173" s="46"/>
      <c r="H173" s="29">
        <f>H174</f>
        <v>0</v>
      </c>
      <c r="I173" s="29">
        <f>I174</f>
        <v>0</v>
      </c>
    </row>
    <row r="174" spans="1:9" s="69" customFormat="1" hidden="1">
      <c r="A174" s="76" t="s">
        <v>153</v>
      </c>
      <c r="B174" s="66">
        <v>820</v>
      </c>
      <c r="C174" s="73">
        <v>10</v>
      </c>
      <c r="D174" s="73" t="s">
        <v>14</v>
      </c>
      <c r="E174" s="66">
        <v>5058500</v>
      </c>
      <c r="F174" s="73" t="s">
        <v>137</v>
      </c>
      <c r="G174" s="66"/>
      <c r="H174" s="77"/>
      <c r="I174" s="77"/>
    </row>
    <row r="175" spans="1:9" ht="30">
      <c r="A175" s="28" t="s">
        <v>40</v>
      </c>
      <c r="B175" s="46">
        <v>820</v>
      </c>
      <c r="C175" s="26" t="s">
        <v>38</v>
      </c>
      <c r="D175" s="26" t="s">
        <v>14</v>
      </c>
      <c r="E175" s="26" t="s">
        <v>41</v>
      </c>
      <c r="F175" s="26"/>
      <c r="G175" s="26"/>
      <c r="H175" s="27">
        <f>H176</f>
        <v>365.64800000000002</v>
      </c>
      <c r="I175" s="27">
        <f>I176</f>
        <v>381.37</v>
      </c>
    </row>
    <row r="176" spans="1:9">
      <c r="A176" s="28" t="s">
        <v>42</v>
      </c>
      <c r="B176" s="46">
        <v>820</v>
      </c>
      <c r="C176" s="26" t="s">
        <v>38</v>
      </c>
      <c r="D176" s="26" t="s">
        <v>14</v>
      </c>
      <c r="E176" s="26" t="s">
        <v>43</v>
      </c>
      <c r="F176" s="26"/>
      <c r="G176" s="26"/>
      <c r="H176" s="27">
        <f>H177+H178</f>
        <v>365.64800000000002</v>
      </c>
      <c r="I176" s="27">
        <f>I177+I178</f>
        <v>381.37</v>
      </c>
    </row>
    <row r="177" spans="1:11" s="69" customFormat="1" ht="30" hidden="1">
      <c r="A177" s="65" t="s">
        <v>136</v>
      </c>
      <c r="B177" s="66">
        <v>820</v>
      </c>
      <c r="C177" s="67" t="s">
        <v>38</v>
      </c>
      <c r="D177" s="67" t="s">
        <v>14</v>
      </c>
      <c r="E177" s="67" t="s">
        <v>43</v>
      </c>
      <c r="F177" s="67" t="s">
        <v>131</v>
      </c>
      <c r="G177" s="67"/>
      <c r="H177" s="68"/>
      <c r="I177" s="68"/>
    </row>
    <row r="178" spans="1:11" s="69" customFormat="1">
      <c r="A178" s="25" t="s">
        <v>153</v>
      </c>
      <c r="B178" s="46">
        <v>820</v>
      </c>
      <c r="C178" s="26" t="s">
        <v>38</v>
      </c>
      <c r="D178" s="26" t="s">
        <v>14</v>
      </c>
      <c r="E178" s="26" t="s">
        <v>43</v>
      </c>
      <c r="F178" s="26" t="s">
        <v>137</v>
      </c>
      <c r="G178" s="26"/>
      <c r="H178" s="27">
        <v>365.64800000000002</v>
      </c>
      <c r="I178" s="27">
        <v>381.37</v>
      </c>
    </row>
    <row r="179" spans="1:11">
      <c r="A179" s="33" t="s">
        <v>66</v>
      </c>
      <c r="B179" s="47">
        <v>820</v>
      </c>
      <c r="C179" s="23" t="s">
        <v>57</v>
      </c>
      <c r="D179" s="26"/>
      <c r="E179" s="26"/>
      <c r="F179" s="26"/>
      <c r="G179" s="26"/>
      <c r="H179" s="24">
        <f>H180</f>
        <v>1316.4</v>
      </c>
      <c r="I179" s="24">
        <f>I180</f>
        <v>1316.4</v>
      </c>
    </row>
    <row r="180" spans="1:11">
      <c r="A180" s="28" t="s">
        <v>89</v>
      </c>
      <c r="B180" s="46">
        <v>820</v>
      </c>
      <c r="C180" s="26" t="s">
        <v>57</v>
      </c>
      <c r="D180" s="26" t="s">
        <v>9</v>
      </c>
      <c r="E180" s="26"/>
      <c r="F180" s="26"/>
      <c r="G180" s="26"/>
      <c r="H180" s="27">
        <f>H181+H183</f>
        <v>1316.4</v>
      </c>
      <c r="I180" s="27">
        <f>I181+I183</f>
        <v>1316.4</v>
      </c>
    </row>
    <row r="181" spans="1:11" hidden="1">
      <c r="A181" s="28" t="s">
        <v>151</v>
      </c>
      <c r="B181" s="46">
        <v>820</v>
      </c>
      <c r="C181" s="26" t="s">
        <v>57</v>
      </c>
      <c r="D181" s="26" t="s">
        <v>9</v>
      </c>
      <c r="E181" s="26" t="s">
        <v>120</v>
      </c>
      <c r="F181" s="26"/>
      <c r="G181" s="26"/>
      <c r="H181" s="27">
        <f>H182</f>
        <v>0</v>
      </c>
      <c r="I181" s="27">
        <f>I182</f>
        <v>0</v>
      </c>
    </row>
    <row r="182" spans="1:11" s="69" customFormat="1" ht="30" hidden="1">
      <c r="A182" s="65" t="s">
        <v>136</v>
      </c>
      <c r="B182" s="66">
        <v>820</v>
      </c>
      <c r="C182" s="67" t="s">
        <v>57</v>
      </c>
      <c r="D182" s="67" t="s">
        <v>9</v>
      </c>
      <c r="E182" s="67" t="s">
        <v>120</v>
      </c>
      <c r="F182" s="67" t="s">
        <v>131</v>
      </c>
      <c r="G182" s="67"/>
      <c r="H182" s="68"/>
      <c r="I182" s="68"/>
    </row>
    <row r="183" spans="1:11">
      <c r="A183" s="28" t="s">
        <v>100</v>
      </c>
      <c r="B183" s="46">
        <v>820</v>
      </c>
      <c r="C183" s="26" t="s">
        <v>57</v>
      </c>
      <c r="D183" s="26" t="s">
        <v>9</v>
      </c>
      <c r="E183" s="26" t="s">
        <v>124</v>
      </c>
      <c r="F183" s="26"/>
      <c r="G183" s="26"/>
      <c r="H183" s="27">
        <f>H184</f>
        <v>1316.4</v>
      </c>
      <c r="I183" s="27">
        <f>I184</f>
        <v>1316.4</v>
      </c>
    </row>
    <row r="184" spans="1:11" ht="60">
      <c r="A184" s="28" t="s">
        <v>143</v>
      </c>
      <c r="B184" s="46">
        <v>820</v>
      </c>
      <c r="C184" s="26" t="s">
        <v>57</v>
      </c>
      <c r="D184" s="26" t="s">
        <v>9</v>
      </c>
      <c r="E184" s="26" t="s">
        <v>65</v>
      </c>
      <c r="F184" s="26"/>
      <c r="G184" s="26"/>
      <c r="H184" s="27">
        <f>H185</f>
        <v>1316.4</v>
      </c>
      <c r="I184" s="27">
        <f>I185</f>
        <v>1316.4</v>
      </c>
    </row>
    <row r="185" spans="1:11" s="69" customFormat="1">
      <c r="A185" s="28" t="s">
        <v>100</v>
      </c>
      <c r="B185" s="46">
        <v>820</v>
      </c>
      <c r="C185" s="26" t="s">
        <v>57</v>
      </c>
      <c r="D185" s="26" t="s">
        <v>9</v>
      </c>
      <c r="E185" s="26" t="s">
        <v>65</v>
      </c>
      <c r="F185" s="26" t="s">
        <v>12</v>
      </c>
      <c r="G185" s="26"/>
      <c r="H185" s="27">
        <v>1316.4</v>
      </c>
      <c r="I185" s="27">
        <v>1316.4</v>
      </c>
    </row>
    <row r="186" spans="1:11">
      <c r="A186" s="33" t="s">
        <v>100</v>
      </c>
      <c r="B186" s="47">
        <v>820</v>
      </c>
      <c r="C186" s="23" t="s">
        <v>26</v>
      </c>
      <c r="D186" s="26"/>
      <c r="E186" s="26"/>
      <c r="F186" s="26"/>
      <c r="G186" s="26"/>
      <c r="H186" s="24">
        <f t="shared" ref="H186:I189" si="8">H187</f>
        <v>101006.44100000001</v>
      </c>
      <c r="I186" s="24">
        <f t="shared" si="8"/>
        <v>101698.954</v>
      </c>
    </row>
    <row r="187" spans="1:11">
      <c r="A187" s="28" t="s">
        <v>102</v>
      </c>
      <c r="B187" s="46">
        <v>820</v>
      </c>
      <c r="C187" s="26" t="s">
        <v>26</v>
      </c>
      <c r="D187" s="26" t="s">
        <v>14</v>
      </c>
      <c r="E187" s="26"/>
      <c r="F187" s="26"/>
      <c r="G187" s="26"/>
      <c r="H187" s="27">
        <f t="shared" si="8"/>
        <v>101006.44100000001</v>
      </c>
      <c r="I187" s="27">
        <f t="shared" si="8"/>
        <v>101698.954</v>
      </c>
    </row>
    <row r="188" spans="1:11">
      <c r="A188" s="28" t="s">
        <v>100</v>
      </c>
      <c r="B188" s="46">
        <v>820</v>
      </c>
      <c r="C188" s="26" t="s">
        <v>26</v>
      </c>
      <c r="D188" s="26" t="s">
        <v>14</v>
      </c>
      <c r="E188" s="26">
        <v>5210000</v>
      </c>
      <c r="F188" s="26"/>
      <c r="G188" s="26"/>
      <c r="H188" s="27">
        <f t="shared" si="8"/>
        <v>101006.44100000001</v>
      </c>
      <c r="I188" s="27">
        <f t="shared" si="8"/>
        <v>101698.954</v>
      </c>
    </row>
    <row r="189" spans="1:11" ht="60">
      <c r="A189" s="28" t="s">
        <v>150</v>
      </c>
      <c r="B189" s="46">
        <v>820</v>
      </c>
      <c r="C189" s="26" t="s">
        <v>26</v>
      </c>
      <c r="D189" s="26" t="s">
        <v>14</v>
      </c>
      <c r="E189" s="26" t="s">
        <v>101</v>
      </c>
      <c r="F189" s="26"/>
      <c r="G189" s="26"/>
      <c r="H189" s="27">
        <f t="shared" si="8"/>
        <v>101006.44100000001</v>
      </c>
      <c r="I189" s="27">
        <f t="shared" si="8"/>
        <v>101698.954</v>
      </c>
    </row>
    <row r="190" spans="1:11" s="69" customFormat="1">
      <c r="A190" s="28" t="s">
        <v>100</v>
      </c>
      <c r="B190" s="46">
        <v>820</v>
      </c>
      <c r="C190" s="26" t="s">
        <v>26</v>
      </c>
      <c r="D190" s="26" t="s">
        <v>14</v>
      </c>
      <c r="E190" s="26" t="s">
        <v>101</v>
      </c>
      <c r="F190" s="26" t="s">
        <v>12</v>
      </c>
      <c r="G190" s="26"/>
      <c r="H190" s="27">
        <v>101006.44100000001</v>
      </c>
      <c r="I190" s="27">
        <v>101698.954</v>
      </c>
    </row>
    <row r="191" spans="1:11" s="8" customFormat="1" hidden="1">
      <c r="A191" s="55" t="s">
        <v>126</v>
      </c>
      <c r="B191" s="56">
        <v>820</v>
      </c>
      <c r="C191" s="57" t="s">
        <v>127</v>
      </c>
      <c r="D191" s="57"/>
      <c r="E191" s="57"/>
      <c r="F191" s="57"/>
      <c r="G191" s="57"/>
      <c r="H191" s="58">
        <f>H192+H195</f>
        <v>0</v>
      </c>
      <c r="I191" s="58">
        <f>I192+I195</f>
        <v>0</v>
      </c>
      <c r="J191" s="18"/>
      <c r="K191" s="19"/>
    </row>
    <row r="192" spans="1:11" s="8" customFormat="1" hidden="1">
      <c r="A192" s="59" t="s">
        <v>126</v>
      </c>
      <c r="B192" s="56">
        <v>820</v>
      </c>
      <c r="C192" s="60" t="s">
        <v>127</v>
      </c>
      <c r="D192" s="60" t="s">
        <v>127</v>
      </c>
      <c r="E192" s="60"/>
      <c r="F192" s="60"/>
      <c r="G192" s="60"/>
      <c r="H192" s="61">
        <f>H193</f>
        <v>0</v>
      </c>
      <c r="I192" s="61">
        <f>I193</f>
        <v>0</v>
      </c>
      <c r="J192" s="18"/>
      <c r="K192" s="19"/>
    </row>
    <row r="193" spans="1:11" s="8" customFormat="1" hidden="1">
      <c r="A193" s="59" t="s">
        <v>126</v>
      </c>
      <c r="B193" s="56">
        <v>820</v>
      </c>
      <c r="C193" s="60" t="s">
        <v>127</v>
      </c>
      <c r="D193" s="60" t="s">
        <v>127</v>
      </c>
      <c r="E193" s="60" t="s">
        <v>128</v>
      </c>
      <c r="F193" s="60"/>
      <c r="G193" s="60"/>
      <c r="H193" s="61">
        <f>H194</f>
        <v>0</v>
      </c>
      <c r="I193" s="61">
        <f>I194</f>
        <v>0</v>
      </c>
      <c r="J193" s="18"/>
      <c r="K193" s="19"/>
    </row>
    <row r="194" spans="1:11" s="83" customFormat="1" hidden="1">
      <c r="A194" s="65" t="s">
        <v>133</v>
      </c>
      <c r="B194" s="78">
        <v>820</v>
      </c>
      <c r="C194" s="79" t="s">
        <v>127</v>
      </c>
      <c r="D194" s="79" t="s">
        <v>127</v>
      </c>
      <c r="E194" s="79" t="s">
        <v>128</v>
      </c>
      <c r="F194" s="79" t="s">
        <v>132</v>
      </c>
      <c r="G194" s="79"/>
      <c r="H194" s="80"/>
      <c r="I194" s="80"/>
      <c r="J194" s="81"/>
      <c r="K194" s="82"/>
    </row>
    <row r="195" spans="1:11" s="8" customFormat="1" hidden="1">
      <c r="A195" s="59" t="s">
        <v>126</v>
      </c>
      <c r="B195" s="56">
        <v>820</v>
      </c>
      <c r="C195" s="60" t="s">
        <v>127</v>
      </c>
      <c r="D195" s="60" t="s">
        <v>127</v>
      </c>
      <c r="E195" s="60"/>
      <c r="F195" s="60"/>
      <c r="G195" s="60" t="s">
        <v>55</v>
      </c>
      <c r="H195" s="61">
        <f>H196</f>
        <v>0</v>
      </c>
      <c r="I195" s="61">
        <f>I196</f>
        <v>0</v>
      </c>
      <c r="J195" s="18"/>
      <c r="K195" s="19"/>
    </row>
    <row r="196" spans="1:11" s="8" customFormat="1" hidden="1">
      <c r="A196" s="59" t="s">
        <v>126</v>
      </c>
      <c r="B196" s="56">
        <v>820</v>
      </c>
      <c r="C196" s="60" t="s">
        <v>127</v>
      </c>
      <c r="D196" s="60" t="s">
        <v>127</v>
      </c>
      <c r="E196" s="60" t="s">
        <v>128</v>
      </c>
      <c r="F196" s="60"/>
      <c r="G196" s="60" t="s">
        <v>55</v>
      </c>
      <c r="H196" s="61">
        <f>H197</f>
        <v>0</v>
      </c>
      <c r="I196" s="61">
        <f>I197</f>
        <v>0</v>
      </c>
      <c r="J196" s="18"/>
      <c r="K196" s="19"/>
    </row>
    <row r="197" spans="1:11" s="83" customFormat="1" hidden="1">
      <c r="A197" s="65" t="s">
        <v>133</v>
      </c>
      <c r="B197" s="78">
        <v>820</v>
      </c>
      <c r="C197" s="79" t="s">
        <v>127</v>
      </c>
      <c r="D197" s="79" t="s">
        <v>127</v>
      </c>
      <c r="E197" s="79" t="s">
        <v>128</v>
      </c>
      <c r="F197" s="79" t="s">
        <v>132</v>
      </c>
      <c r="G197" s="79" t="s">
        <v>55</v>
      </c>
      <c r="H197" s="80"/>
      <c r="I197" s="80"/>
      <c r="J197" s="81"/>
      <c r="K197" s="82"/>
    </row>
    <row r="198" spans="1:11" hidden="1">
      <c r="A198" s="38"/>
      <c r="B198" s="50"/>
      <c r="C198" s="39"/>
      <c r="D198" s="39"/>
      <c r="E198" s="39"/>
      <c r="F198" s="39"/>
      <c r="G198" s="39"/>
      <c r="H198" s="40"/>
      <c r="I198" s="40"/>
    </row>
    <row r="199" spans="1:11" hidden="1">
      <c r="A199" s="118" t="s">
        <v>83</v>
      </c>
      <c r="B199" s="118"/>
      <c r="C199" s="118"/>
      <c r="D199" s="118"/>
      <c r="E199" s="118"/>
      <c r="F199" s="118"/>
      <c r="G199" s="118"/>
      <c r="H199" s="118"/>
      <c r="I199" s="15"/>
    </row>
    <row r="200" spans="1:11" s="96" customFormat="1" ht="14.25">
      <c r="A200" s="93" t="s">
        <v>58</v>
      </c>
      <c r="B200" s="94"/>
      <c r="C200" s="94"/>
      <c r="D200" s="94"/>
      <c r="E200" s="95"/>
      <c r="F200" s="95"/>
      <c r="G200" s="95"/>
      <c r="H200" s="103">
        <f>H13+H28</f>
        <v>292225.35699999996</v>
      </c>
      <c r="I200" s="103">
        <f>I13+I28</f>
        <v>295890.55</v>
      </c>
    </row>
    <row r="201" spans="1:11" s="92" customFormat="1" hidden="1">
      <c r="A201" s="89"/>
      <c r="B201" s="90"/>
      <c r="C201" s="91"/>
      <c r="D201" s="91"/>
      <c r="E201" s="91"/>
      <c r="F201" s="91"/>
      <c r="G201" s="91"/>
    </row>
    <row r="202" spans="1:11" s="92" customFormat="1">
      <c r="A202" s="89"/>
      <c r="B202" s="90"/>
      <c r="C202" s="91"/>
      <c r="D202" s="91"/>
      <c r="E202" s="91"/>
      <c r="F202" s="91"/>
      <c r="G202" s="91"/>
    </row>
    <row r="203" spans="1:11" hidden="1">
      <c r="A203" s="20" t="s">
        <v>125</v>
      </c>
      <c r="G203" s="5"/>
      <c r="H203" s="88"/>
      <c r="I203" s="88"/>
    </row>
    <row r="204" spans="1:11">
      <c r="G204" s="5"/>
      <c r="H204" s="7"/>
      <c r="I204" s="7"/>
    </row>
    <row r="205" spans="1:11">
      <c r="G205" s="5"/>
      <c r="H205" s="7"/>
      <c r="I205" s="7"/>
    </row>
    <row r="206" spans="1:11">
      <c r="G206" s="5"/>
      <c r="H206" s="7"/>
      <c r="I206" s="7"/>
    </row>
    <row r="207" spans="1:11">
      <c r="G207" s="5"/>
      <c r="H207" s="7"/>
      <c r="I207" s="7"/>
    </row>
    <row r="208" spans="1:11">
      <c r="G208" s="5"/>
      <c r="H208" s="7"/>
      <c r="I208" s="7"/>
    </row>
    <row r="209" spans="7:9">
      <c r="G209" s="5"/>
      <c r="H209" s="7"/>
      <c r="I209" s="7"/>
    </row>
    <row r="210" spans="7:9">
      <c r="G210" s="5"/>
      <c r="H210" s="7"/>
      <c r="I210" s="7"/>
    </row>
    <row r="211" spans="7:9">
      <c r="G211" s="5"/>
      <c r="H211" s="7"/>
      <c r="I211" s="7"/>
    </row>
    <row r="212" spans="7:9">
      <c r="G212" s="5"/>
      <c r="H212" s="7"/>
      <c r="I212" s="7"/>
    </row>
    <row r="213" spans="7:9">
      <c r="G213" s="5"/>
      <c r="H213" s="7"/>
      <c r="I213" s="7"/>
    </row>
    <row r="214" spans="7:9">
      <c r="G214" s="5"/>
      <c r="H214" s="7"/>
      <c r="I214" s="7"/>
    </row>
    <row r="215" spans="7:9">
      <c r="G215" s="5"/>
      <c r="H215" s="7"/>
      <c r="I215" s="7"/>
    </row>
    <row r="216" spans="7:9">
      <c r="G216" s="5"/>
      <c r="H216" s="7"/>
      <c r="I216" s="7"/>
    </row>
    <row r="217" spans="7:9">
      <c r="G217" s="5"/>
      <c r="H217" s="7"/>
      <c r="I217" s="7"/>
    </row>
    <row r="218" spans="7:9">
      <c r="G218" s="5"/>
      <c r="H218" s="7"/>
      <c r="I218" s="7"/>
    </row>
    <row r="219" spans="7:9">
      <c r="G219" s="5"/>
      <c r="H219" s="7"/>
      <c r="I219" s="7"/>
    </row>
    <row r="220" spans="7:9">
      <c r="G220" s="5"/>
      <c r="H220" s="7"/>
      <c r="I220" s="7"/>
    </row>
    <row r="221" spans="7:9">
      <c r="G221" s="5"/>
      <c r="H221" s="7"/>
      <c r="I221" s="7"/>
    </row>
    <row r="222" spans="7:9">
      <c r="G222" s="5"/>
      <c r="H222" s="7"/>
      <c r="I222" s="7"/>
    </row>
    <row r="223" spans="7:9">
      <c r="G223" s="5"/>
      <c r="H223" s="7"/>
      <c r="I223" s="7"/>
    </row>
    <row r="224" spans="7:9">
      <c r="G224" s="5"/>
      <c r="H224" s="7"/>
      <c r="I224" s="7"/>
    </row>
    <row r="225" spans="7:9">
      <c r="G225" s="5"/>
      <c r="H225" s="7"/>
      <c r="I225" s="7"/>
    </row>
    <row r="226" spans="7:9">
      <c r="G226" s="5"/>
      <c r="H226" s="7"/>
      <c r="I226" s="7"/>
    </row>
    <row r="227" spans="7:9">
      <c r="G227" s="5"/>
      <c r="H227" s="7"/>
      <c r="I227" s="7"/>
    </row>
    <row r="228" spans="7:9">
      <c r="G228" s="5"/>
      <c r="H228" s="7"/>
      <c r="I228" s="7"/>
    </row>
    <row r="229" spans="7:9">
      <c r="G229" s="5"/>
      <c r="H229" s="7"/>
      <c r="I229" s="7"/>
    </row>
    <row r="230" spans="7:9">
      <c r="G230" s="5"/>
      <c r="H230" s="7"/>
      <c r="I230" s="7"/>
    </row>
    <row r="231" spans="7:9">
      <c r="G231" s="5"/>
      <c r="H231" s="7"/>
      <c r="I231" s="7"/>
    </row>
    <row r="232" spans="7:9">
      <c r="G232" s="5"/>
      <c r="H232" s="7"/>
      <c r="I232" s="7"/>
    </row>
    <row r="233" spans="7:9">
      <c r="G233" s="5"/>
      <c r="H233" s="7"/>
      <c r="I233" s="7"/>
    </row>
    <row r="234" spans="7:9">
      <c r="G234" s="5"/>
      <c r="H234" s="7"/>
      <c r="I234" s="7"/>
    </row>
    <row r="235" spans="7:9">
      <c r="G235" s="5"/>
      <c r="H235" s="7"/>
      <c r="I235" s="7"/>
    </row>
  </sheetData>
  <autoFilter ref="A12:K203">
    <filterColumn colId="7">
      <filters>
        <filter val="1 000,000"/>
        <filter val="1 030,989"/>
        <filter val="1 041,188"/>
        <filter val="1 177,871"/>
        <filter val="1 266,240"/>
        <filter val="1 316,400"/>
        <filter val="1 393,925"/>
        <filter val="1 400,000"/>
        <filter val="10,199"/>
        <filter val="101 006,441"/>
        <filter val="102,142"/>
        <filter val="11 575,406"/>
        <filter val="13 508,338"/>
        <filter val="153,615"/>
        <filter val="17 911,464"/>
        <filter val="19,298"/>
        <filter val="2 024,160"/>
        <filter val="24 197,786"/>
        <filter val="24 249,982"/>
        <filter val="270,000"/>
        <filter val="291 535,535"/>
        <filter val="292 225,357"/>
        <filter val="3 136,886"/>
        <filter val="3 437,383"/>
        <filter val="300 896,186000"/>
        <filter val="365,648"/>
        <filter val="4 014,990"/>
        <filter val="4 113,469"/>
        <filter val="40,989"/>
        <filter val="42 152,623"/>
        <filter val="43 552,623"/>
        <filter val="47 386,913"/>
        <filter val="546,691"/>
        <filter val="577,607"/>
        <filter val="689,822"/>
        <filter val="7 346,637"/>
        <filter val="71 616,340"/>
        <filter val="875,657"/>
        <filter val="90 939,536"/>
      </filters>
    </filterColumn>
  </autoFilter>
  <mergeCells count="9">
    <mergeCell ref="B1:I1"/>
    <mergeCell ref="A9:H9"/>
    <mergeCell ref="A10:H10"/>
    <mergeCell ref="A199:H199"/>
    <mergeCell ref="B2:I2"/>
    <mergeCell ref="B3:I3"/>
    <mergeCell ref="B4:I4"/>
    <mergeCell ref="B5:I5"/>
    <mergeCell ref="B6:I6"/>
  </mergeCells>
  <pageMargins left="0.47" right="0.24" top="0.24" bottom="0.24" header="0.24" footer="0.2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ФСР 2015</vt:lpstr>
      <vt:lpstr>ВСР 2015</vt:lpstr>
      <vt:lpstr>ФСР 2016-17</vt:lpstr>
      <vt:lpstr>ВСР 2016-17</vt:lpstr>
      <vt:lpstr>'ВСР 2015'!Область_печати</vt:lpstr>
      <vt:lpstr>'ВСР 2016-17'!Область_печати</vt:lpstr>
      <vt:lpstr>'ФСР 2015'!Область_печати</vt:lpstr>
      <vt:lpstr>'ФСР 2016-17'!Область_печати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zele-zel_rfo24</dc:creator>
  <cp:lastModifiedBy>  </cp:lastModifiedBy>
  <cp:lastPrinted>2014-11-06T11:03:25Z</cp:lastPrinted>
  <dcterms:created xsi:type="dcterms:W3CDTF">2008-11-05T12:53:47Z</dcterms:created>
  <dcterms:modified xsi:type="dcterms:W3CDTF">2014-12-17T05:22:42Z</dcterms:modified>
</cp:coreProperties>
</file>