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сполнение контракта №136\Исполнение\"/>
    </mc:Choice>
  </mc:AlternateContent>
  <bookViews>
    <workbookView xWindow="-15" yWindow="-15" windowWidth="10320" windowHeight="8115"/>
  </bookViews>
  <sheets>
    <sheet name="октябрь 2021" sheetId="2" r:id="rId1"/>
  </sheets>
  <definedNames>
    <definedName name="_xlnm.Print_Area" localSheetId="0">'октябрь 2021'!$A$1:$F$58</definedName>
  </definedNames>
  <calcPr calcId="152511"/>
</workbook>
</file>

<file path=xl/calcChain.xml><?xml version="1.0" encoding="utf-8"?>
<calcChain xmlns="http://schemas.openxmlformats.org/spreadsheetml/2006/main">
  <c r="F51" i="2" l="1"/>
  <c r="E51" i="2"/>
  <c r="D51" i="2"/>
  <c r="F48" i="2"/>
  <c r="E48" i="2"/>
  <c r="D48" i="2"/>
  <c r="C48" i="2"/>
  <c r="G47" i="2"/>
  <c r="E30" i="2"/>
  <c r="G30" i="2"/>
  <c r="C30" i="2"/>
  <c r="G29" i="2"/>
  <c r="G28" i="2"/>
  <c r="F27" i="2"/>
  <c r="F31" i="2" s="1"/>
  <c r="F33" i="2" s="1"/>
  <c r="E27" i="2"/>
  <c r="E31" i="2" s="1"/>
  <c r="E33" i="2" s="1"/>
  <c r="E34" i="2" s="1"/>
  <c r="D27" i="2"/>
  <c r="G25" i="2"/>
  <c r="G24" i="2"/>
  <c r="G23" i="2"/>
  <c r="G22" i="2"/>
  <c r="G21" i="2"/>
  <c r="C21" i="2"/>
  <c r="C27" i="2" s="1"/>
  <c r="C31" i="2" s="1"/>
  <c r="C33" i="2" s="1"/>
  <c r="G20" i="2"/>
  <c r="G19" i="2"/>
  <c r="G18" i="2"/>
  <c r="G17" i="2"/>
  <c r="G16" i="2"/>
  <c r="F14" i="2"/>
  <c r="E14" i="2"/>
  <c r="D14" i="2"/>
  <c r="C14" i="2"/>
  <c r="G12" i="2"/>
  <c r="G11" i="2"/>
  <c r="G10" i="2"/>
  <c r="G9" i="2"/>
  <c r="F7" i="2"/>
  <c r="E7" i="2"/>
  <c r="D7" i="2"/>
  <c r="C7" i="2"/>
  <c r="G7" i="2" l="1"/>
  <c r="G14" i="2"/>
  <c r="G27" i="2"/>
  <c r="F34" i="2"/>
  <c r="D31" i="2"/>
  <c r="D33" i="2" s="1"/>
  <c r="D34" i="2" s="1"/>
  <c r="G31" i="2" l="1"/>
  <c r="G33" i="2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<sst xmlns="http://schemas.openxmlformats.org/spreadsheetml/2006/main" count="84" uniqueCount="74">
  <si>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</si>
  <si>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</si>
  <si>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</si>
  <si>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</si>
  <si>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</si>
  <si>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</si>
  <si>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</si>
  <si>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</si>
  <si>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</si>
  <si>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</si>
  <si>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</si>
  <si>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</si>
  <si>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</si>
  <si>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</si>
  <si>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</si>
  <si>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</si>
  <si>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</si>
  <si>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</si>
  <si>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</si>
  <si>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</si>
  <si>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</si>
  <si>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</si>
  <si>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</si>
  <si>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</si>
  <si>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</si>
  <si>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</si>
  <si>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</si>
  <si>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</si>
  <si>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</si>
  <si>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</si>
  <si>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</si>
  <si>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</si>
  <si>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</si>
  <si>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</si>
  <si>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</si>
  <si>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</si>
  <si>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</si>
  <si>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</si>
  <si>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</si>
  <si>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</si>
  <si>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</si>
  <si>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</si>
  <si>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</si>
  <si>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</si>
  <si>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</si>
  <si>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</si>
  <si>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</si>
  <si>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</si>
  <si>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</si>
  <si>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</si>
  <si>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</si>
  <si>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</si>
  <si>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</si>
  <si>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</si>
  <si>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</si>
  <si>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</si>
  <si>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</si>
  <si>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</si>
  <si>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</si>
  <si>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</si>
  <si>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</si>
  <si>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</si>
  <si>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</si>
  <si>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</si>
  <si>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</si>
  <si>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</si>
  <si>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</si>
  <si>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</si>
  <si>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Уточненный план на 2021г.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</si>
  <si>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</si>
  <si>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</si>
  <si>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</si>
  <si>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Итоги исполнения бюджета  Мамадыш-Акиловского СП на 01.10.2021 года</t>
  </si>
  <si>
    <t>Исполнено  на 01.10.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</si>
</sst>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1" fillId="0" borderId="0" xfId="0" applyFont="1" applyFill="1"/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4" fontId="6" fillId="5" borderId="9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5" fontId="5" fillId="2" borderId="13" xfId="0" applyNumberFormat="1" applyFont="1" applyFill="1" applyBorder="1" applyAlignment="1">
      <alignment horizontal="right" vertical="center" wrapText="1"/>
    </xf>
    <xf numFmtId="3" fontId="9" fillId="3" borderId="16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" fillId="0" borderId="19" xfId="0" applyFont="1" applyFill="1" applyBorder="1"/>
    <xf numFmtId="0" fontId="5" fillId="0" borderId="20" xfId="0" applyFont="1" applyFill="1" applyBorder="1"/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vertical="center" wrapText="1"/>
    </xf>
    <xf numFmtId="164" fontId="13" fillId="2" borderId="8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11" fillId="0" borderId="7" xfId="0" applyNumberFormat="1" applyFont="1" applyFill="1" applyBorder="1" applyAlignment="1">
      <alignment horizontal="right" vertical="center" wrapText="1"/>
    </xf>
    <xf numFmtId="165" fontId="5" fillId="2" borderId="30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5" fontId="9" fillId="3" borderId="7" xfId="0" applyNumberFormat="1" applyFont="1" applyFill="1" applyBorder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 wrapText="1"/>
    </xf>
    <xf numFmtId="3" fontId="9" fillId="3" borderId="17" xfId="0" applyNumberFormat="1" applyFont="1" applyFill="1" applyBorder="1" applyAlignment="1">
      <alignment horizontal="right" vertical="center"/>
    </xf>
    <xf numFmtId="3" fontId="5" fillId="4" borderId="31" xfId="0" applyNumberFormat="1" applyFont="1" applyFill="1" applyBorder="1" applyAlignment="1">
      <alignment vertical="center" wrapText="1"/>
    </xf>
    <xf numFmtId="3" fontId="5" fillId="2" borderId="2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4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5" fillId="2" borderId="26" xfId="0" applyNumberFormat="1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3" fontId="8" fillId="5" borderId="26" xfId="0" applyNumberFormat="1" applyFont="1" applyFill="1" applyBorder="1" applyAlignment="1">
      <alignment horizontal="right" vertical="center" wrapText="1"/>
    </xf>
    <xf numFmtId="3" fontId="6" fillId="5" borderId="26" xfId="0" applyNumberFormat="1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left" vertical="center" wrapText="1"/>
    </xf>
    <xf numFmtId="3" fontId="6" fillId="5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5" fillId="6" borderId="32" xfId="0" applyFont="1" applyFill="1" applyBorder="1" applyAlignment="1">
      <alignment vertical="center"/>
    </xf>
    <xf numFmtId="3" fontId="5" fillId="6" borderId="33" xfId="0" applyNumberFormat="1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left" vertical="center" wrapText="1"/>
    </xf>
    <xf numFmtId="3" fontId="5" fillId="0" borderId="28" xfId="0" applyNumberFormat="1" applyFont="1" applyFill="1" applyBorder="1" applyAlignment="1">
      <alignment horizontal="right" vertical="center" wrapText="1"/>
    </xf>
    <xf numFmtId="3" fontId="5" fillId="4" borderId="28" xfId="0" applyNumberFormat="1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>
      <alignment horizontal="right" vertical="center"/>
    </xf>
    <xf numFmtId="0" fontId="5" fillId="4" borderId="19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right" vertical="center" wrapText="1"/>
    </xf>
    <xf numFmtId="0" fontId="6" fillId="4" borderId="0" xfId="0" applyFont="1" applyFill="1"/>
    <xf numFmtId="0" fontId="5" fillId="4" borderId="27" xfId="0" applyFont="1" applyFill="1" applyBorder="1" applyAlignment="1">
      <alignment horizontal="left" vertical="center" wrapText="1"/>
    </xf>
    <xf numFmtId="0" fontId="1" fillId="4" borderId="0" xfId="0" applyFont="1" applyFill="1"/>
    <xf numFmtId="165" fontId="5" fillId="4" borderId="24" xfId="0" applyNumberFormat="1" applyFont="1" applyFill="1" applyBorder="1" applyAlignment="1">
      <alignment horizontal="right" vertical="center"/>
    </xf>
    <xf numFmtId="3" fontId="5" fillId="6" borderId="35" xfId="0" applyNumberFormat="1" applyFont="1" applyFill="1" applyBorder="1" applyAlignment="1">
      <alignment horizontal="right" vertical="center"/>
    </xf>
    <xf numFmtId="0" fontId="5" fillId="6" borderId="37" xfId="0" applyFont="1" applyFill="1" applyBorder="1" applyAlignment="1">
      <alignment vertical="center"/>
    </xf>
    <xf numFmtId="0" fontId="14" fillId="6" borderId="12" xfId="0" applyFont="1" applyFill="1" applyBorder="1" applyAlignment="1">
      <alignment horizontal="left" vertical="center" wrapText="1"/>
    </xf>
    <xf numFmtId="3" fontId="5" fillId="6" borderId="34" xfId="0" applyNumberFormat="1" applyFont="1" applyFill="1" applyBorder="1" applyAlignment="1">
      <alignment horizontal="right" vertical="center"/>
    </xf>
    <xf numFmtId="3" fontId="5" fillId="6" borderId="9" xfId="0" applyNumberFormat="1" applyFont="1" applyFill="1" applyBorder="1" applyAlignment="1">
      <alignment horizontal="right" vertical="center"/>
    </xf>
    <xf numFmtId="166" fontId="5" fillId="0" borderId="28" xfId="0" applyNumberFormat="1" applyFont="1" applyFill="1" applyBorder="1" applyAlignment="1">
      <alignment horizontal="right" vertical="center" wrapText="1"/>
    </xf>
    <xf numFmtId="166" fontId="5" fillId="2" borderId="26" xfId="0" applyNumberFormat="1" applyFont="1" applyFill="1" applyBorder="1" applyAlignment="1">
      <alignment horizontal="right" vertical="center" wrapText="1"/>
    </xf>
    <xf numFmtId="166" fontId="5" fillId="2" borderId="28" xfId="0" applyNumberFormat="1" applyFont="1" applyFill="1" applyBorder="1" applyAlignment="1">
      <alignment horizontal="right" vertical="center" wrapText="1"/>
    </xf>
    <xf numFmtId="166" fontId="10" fillId="0" borderId="28" xfId="0" applyNumberFormat="1" applyFont="1" applyFill="1" applyBorder="1" applyAlignment="1">
      <alignment horizontal="right" vertical="center" wrapText="1"/>
    </xf>
    <xf numFmtId="166" fontId="5" fillId="6" borderId="36" xfId="0" applyNumberFormat="1" applyFont="1" applyFill="1" applyBorder="1" applyAlignment="1">
      <alignment horizontal="right" vertical="center"/>
    </xf>
    <xf numFmtId="166" fontId="5" fillId="6" borderId="10" xfId="0" applyNumberFormat="1" applyFont="1" applyFill="1" applyBorder="1" applyAlignment="1">
      <alignment horizontal="right" vertical="center"/>
    </xf>
    <xf numFmtId="166" fontId="6" fillId="4" borderId="28" xfId="0" applyNumberFormat="1" applyFont="1" applyFill="1" applyBorder="1" applyAlignment="1">
      <alignment horizontal="right" vertical="center" wrapText="1"/>
    </xf>
    <xf numFmtId="166" fontId="6" fillId="4" borderId="26" xfId="0" applyNumberFormat="1" applyFont="1" applyFill="1" applyBorder="1" applyAlignment="1">
      <alignment horizontal="right" vertical="center" wrapText="1"/>
    </xf>
    <xf numFmtId="166" fontId="5" fillId="6" borderId="33" xfId="0" applyNumberFormat="1" applyFont="1" applyFill="1" applyBorder="1" applyAlignment="1">
      <alignment horizontal="right" vertical="center"/>
    </xf>
    <xf numFmtId="166" fontId="5" fillId="4" borderId="26" xfId="0" applyNumberFormat="1" applyFont="1" applyFill="1" applyBorder="1" applyAlignment="1">
      <alignment horizontal="right" vertical="center" wrapText="1"/>
    </xf>
    <xf numFmtId="166" fontId="5" fillId="0" borderId="26" xfId="0" applyNumberFormat="1" applyFont="1" applyFill="1" applyBorder="1" applyAlignment="1">
      <alignment horizontal="right" vertical="center" wrapText="1"/>
    </xf>
    <xf numFmtId="166" fontId="5" fillId="2" borderId="26" xfId="0" applyNumberFormat="1" applyFont="1" applyFill="1" applyBorder="1" applyAlignment="1">
      <alignment vertical="center" wrapText="1"/>
    </xf>
    <xf numFmtId="166" fontId="10" fillId="0" borderId="26" xfId="0" applyNumberFormat="1" applyFont="1" applyFill="1" applyBorder="1" applyAlignment="1">
      <alignment horizontal="right" vertical="center" wrapText="1"/>
    </xf>
    <xf numFmtId="167" fontId="5" fillId="4" borderId="28" xfId="0" applyNumberFormat="1" applyFont="1" applyFill="1" applyBorder="1" applyAlignment="1">
      <alignment horizontal="right" vertical="center" wrapText="1"/>
    </xf>
    <xf numFmtId="166" fontId="5" fillId="4" borderId="28" xfId="0" applyNumberFormat="1" applyFont="1" applyFill="1" applyBorder="1" applyAlignment="1">
      <alignment horizontal="right" vertical="center" wrapText="1"/>
    </xf>
    <xf numFmtId="3" fontId="16" fillId="0" borderId="26" xfId="0" applyNumberFormat="1" applyFont="1" applyFill="1" applyBorder="1" applyAlignment="1">
      <alignment horizontal="right" vertical="center" wrapText="1"/>
    </xf>
    <xf numFmtId="166" fontId="14" fillId="0" borderId="26" xfId="0" applyNumberFormat="1" applyFont="1" applyFill="1" applyBorder="1" applyAlignment="1">
      <alignment horizontal="right" vertical="center" wrapText="1"/>
    </xf>
    <xf numFmtId="166" fontId="5" fillId="2" borderId="28" xfId="0" applyNumberFormat="1" applyFont="1" applyFill="1" applyBorder="1" applyAlignment="1">
      <alignment vertical="center" wrapText="1"/>
    </xf>
    <xf numFmtId="49" fontId="14" fillId="0" borderId="38" xfId="0" applyNumberFormat="1" applyFont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4" zoomScale="86" zoomScaleSheetLayoutView="86" workbookViewId="0">
      <selection activeCell="L41" sqref="L41"/>
    </sheetView>
  </sheetViews>
  <sheetFormatPr defaultColWidth="9.140625" defaultRowHeight="15.75" x14ac:dyDescent="0.25"/>
  <cols>
    <col min="1" max="1" width="10.85546875" style="1" hidden="1" customWidth="1"/>
    <col min="2" max="2" width="42.140625" style="4" customWidth="1"/>
    <col min="3" max="3" width="12.42578125" style="4" hidden="1" customWidth="1"/>
    <col min="4" max="4" width="26.5703125" style="4" customWidth="1"/>
    <col min="5" max="5" width="10.28515625" style="4" hidden="1" customWidth="1"/>
    <col min="6" max="6" width="25.5703125" style="4" customWidth="1"/>
    <col min="7" max="7" width="14.140625" style="6" hidden="1" customWidth="1"/>
    <col min="8" max="16384" width="9.140625" style="4"/>
  </cols>
  <sheetData>
    <row r="1" spans="1:7" s="3" customFormat="1" ht="46.5" customHeight="1" x14ac:dyDescent="0.2">
      <c r="B1" s="115" t="s">
        <v>72</v>
      </c>
      <c r="C1" s="115"/>
      <c r="D1" s="115"/>
      <c r="E1" s="115"/>
      <c r="F1" s="115"/>
      <c r="G1" s="115"/>
    </row>
    <row r="2" spans="1:7" s="3" customFormat="1" ht="26.25" customHeight="1" thickBot="1" x14ac:dyDescent="0.25">
      <c r="A2" s="7"/>
      <c r="B2" s="98"/>
      <c r="C2" s="98"/>
      <c r="D2" s="98"/>
      <c r="E2" s="98"/>
      <c r="F2" s="49" t="s">
        <v>65</v>
      </c>
    </row>
    <row r="3" spans="1:7" s="3" customFormat="1" ht="16.5" customHeight="1" x14ac:dyDescent="0.2">
      <c r="A3" s="99" t="s">
        <v>2</v>
      </c>
      <c r="B3" s="101" t="s">
        <v>51</v>
      </c>
      <c r="C3" s="103" t="s">
        <v>3</v>
      </c>
      <c r="D3" s="101" t="s">
        <v>68</v>
      </c>
      <c r="E3" s="101" t="s">
        <v>21</v>
      </c>
      <c r="F3" s="101" t="s">
        <v>73</v>
      </c>
      <c r="G3" s="116" t="s">
        <v>46</v>
      </c>
    </row>
    <row r="4" spans="1:7" s="3" customFormat="1" ht="58.5" customHeight="1" thickBot="1" x14ac:dyDescent="0.25">
      <c r="A4" s="100"/>
      <c r="B4" s="102"/>
      <c r="C4" s="104"/>
      <c r="D4" s="102"/>
      <c r="E4" s="102"/>
      <c r="F4" s="102"/>
      <c r="G4" s="117"/>
    </row>
    <row r="5" spans="1:7" s="3" customFormat="1" hidden="1" x14ac:dyDescent="0.2">
      <c r="A5" s="97">
        <v>1</v>
      </c>
      <c r="B5" s="95">
        <v>1</v>
      </c>
      <c r="C5" s="95">
        <v>2</v>
      </c>
      <c r="D5" s="95">
        <v>3</v>
      </c>
      <c r="E5" s="95">
        <v>4</v>
      </c>
      <c r="F5" s="27">
        <v>4</v>
      </c>
      <c r="G5" s="96">
        <v>5</v>
      </c>
    </row>
    <row r="6" spans="1:7" ht="24.75" customHeight="1" x14ac:dyDescent="0.25">
      <c r="B6" s="105" t="s">
        <v>0</v>
      </c>
      <c r="C6" s="106"/>
      <c r="D6" s="106"/>
      <c r="E6" s="106"/>
      <c r="F6" s="107"/>
      <c r="G6" s="29"/>
    </row>
    <row r="7" spans="1:7" ht="25.5" customHeight="1" x14ac:dyDescent="0.25">
      <c r="A7" s="28"/>
      <c r="B7" s="57" t="s">
        <v>53</v>
      </c>
      <c r="C7" s="43">
        <f>C9+C10+C11+C12</f>
        <v>324164.25</v>
      </c>
      <c r="D7" s="77">
        <f>D9+D10+D11+D12</f>
        <v>945.80000000000007</v>
      </c>
      <c r="E7" s="43">
        <f t="shared" ref="E7" si="0">E9+E10+E11+E12</f>
        <v>0</v>
      </c>
      <c r="F7" s="77">
        <f>F9+F10+F11+F12+F13</f>
        <v>751.798</v>
      </c>
      <c r="G7" s="32">
        <f>F7/D7%</f>
        <v>79.488052442376826</v>
      </c>
    </row>
    <row r="8" spans="1:7" s="67" customFormat="1" ht="15" customHeight="1" thickBot="1" x14ac:dyDescent="0.3">
      <c r="A8" s="65"/>
      <c r="B8" s="68" t="s">
        <v>52</v>
      </c>
      <c r="C8" s="45"/>
      <c r="D8" s="85"/>
      <c r="E8" s="45"/>
      <c r="F8" s="60"/>
      <c r="G8" s="66"/>
    </row>
    <row r="9" spans="1:7" ht="23.25" customHeight="1" x14ac:dyDescent="0.25">
      <c r="A9" s="14" t="s">
        <v>4</v>
      </c>
      <c r="B9" s="58" t="s">
        <v>5</v>
      </c>
      <c r="C9" s="44">
        <v>170638.55</v>
      </c>
      <c r="D9" s="86">
        <v>96.1</v>
      </c>
      <c r="E9" s="44"/>
      <c r="F9" s="76">
        <v>57.360999999999997</v>
      </c>
      <c r="G9" s="33">
        <f>F9/D9%</f>
        <v>59.6888657648283</v>
      </c>
    </row>
    <row r="10" spans="1:7" ht="24" customHeight="1" x14ac:dyDescent="0.25">
      <c r="A10" s="2" t="s">
        <v>24</v>
      </c>
      <c r="B10" s="58" t="s">
        <v>12</v>
      </c>
      <c r="C10" s="44">
        <v>36737.699999999997</v>
      </c>
      <c r="D10" s="86">
        <v>74</v>
      </c>
      <c r="E10" s="44"/>
      <c r="F10" s="76">
        <v>20.866</v>
      </c>
      <c r="G10" s="33">
        <f>F10/D10%</f>
        <v>28.197297297297297</v>
      </c>
    </row>
    <row r="11" spans="1:7" ht="22.5" customHeight="1" x14ac:dyDescent="0.25">
      <c r="A11" s="2"/>
      <c r="B11" s="58" t="s">
        <v>48</v>
      </c>
      <c r="C11" s="44">
        <v>116312</v>
      </c>
      <c r="D11" s="86">
        <v>775</v>
      </c>
      <c r="E11" s="44"/>
      <c r="F11" s="76">
        <v>672.96600000000001</v>
      </c>
      <c r="G11" s="33">
        <f t="shared" ref="G11:G23" si="1">F11/D11%</f>
        <v>86.834322580645164</v>
      </c>
    </row>
    <row r="12" spans="1:7" ht="25.5" customHeight="1" x14ac:dyDescent="0.25">
      <c r="A12" s="25" t="s">
        <v>13</v>
      </c>
      <c r="B12" s="58" t="s">
        <v>47</v>
      </c>
      <c r="C12" s="44">
        <v>476</v>
      </c>
      <c r="D12" s="86">
        <v>0.7</v>
      </c>
      <c r="E12" s="44"/>
      <c r="F12" s="76">
        <v>0.6</v>
      </c>
      <c r="G12" s="33">
        <f t="shared" si="1"/>
        <v>85.714285714285722</v>
      </c>
    </row>
    <row r="13" spans="1:7" ht="25.5" customHeight="1" x14ac:dyDescent="0.25">
      <c r="A13" s="25"/>
      <c r="B13" s="58" t="s">
        <v>70</v>
      </c>
      <c r="C13" s="44"/>
      <c r="D13" s="86"/>
      <c r="E13" s="44"/>
      <c r="F13" s="76">
        <v>5.0000000000000001E-3</v>
      </c>
      <c r="G13" s="33"/>
    </row>
    <row r="14" spans="1:7" ht="30.75" customHeight="1" x14ac:dyDescent="0.25">
      <c r="A14" s="25"/>
      <c r="B14" s="57" t="s">
        <v>54</v>
      </c>
      <c r="C14" s="43">
        <f>C16+C17+C18+C19+C21+C24</f>
        <v>40155.417999999998</v>
      </c>
      <c r="D14" s="77">
        <f>D16+D17+D18+D19+D21+D24+D26</f>
        <v>231.51000000000002</v>
      </c>
      <c r="E14" s="43">
        <f t="shared" ref="E14" si="2">E16+E17+E18+E19+E21+E24+E26</f>
        <v>0</v>
      </c>
      <c r="F14" s="78">
        <f>F16+F17+F18+F19+F21+F24+F26+F20</f>
        <v>231.42899999999997</v>
      </c>
      <c r="G14" s="32">
        <f t="shared" si="1"/>
        <v>99.965012310483331</v>
      </c>
    </row>
    <row r="15" spans="1:7" s="67" customFormat="1" ht="15" customHeight="1" x14ac:dyDescent="0.25">
      <c r="A15" s="65"/>
      <c r="B15" s="68" t="s">
        <v>52</v>
      </c>
      <c r="C15" s="45"/>
      <c r="D15" s="85"/>
      <c r="E15" s="45"/>
      <c r="F15" s="60"/>
      <c r="G15" s="66"/>
    </row>
    <row r="16" spans="1:7" ht="20.25" hidden="1" customHeight="1" x14ac:dyDescent="0.25">
      <c r="A16" s="2" t="s">
        <v>14</v>
      </c>
      <c r="B16" s="58" t="s">
        <v>10</v>
      </c>
      <c r="C16" s="45">
        <v>17692.673999999999</v>
      </c>
      <c r="D16" s="86"/>
      <c r="E16" s="44"/>
      <c r="F16" s="60"/>
      <c r="G16" s="33" t="e">
        <f t="shared" si="1"/>
        <v>#DIV/0!</v>
      </c>
    </row>
    <row r="17" spans="1:7" ht="21.75" customHeight="1" x14ac:dyDescent="0.25">
      <c r="A17" s="2" t="s">
        <v>14</v>
      </c>
      <c r="B17" s="58" t="s">
        <v>6</v>
      </c>
      <c r="C17" s="45">
        <v>551.08799999999997</v>
      </c>
      <c r="D17" s="86">
        <v>13.21</v>
      </c>
      <c r="E17" s="44"/>
      <c r="F17" s="89">
        <v>9.907</v>
      </c>
      <c r="G17" s="33">
        <f t="shared" si="1"/>
        <v>74.996214988644965</v>
      </c>
    </row>
    <row r="18" spans="1:7" ht="12.75" hidden="1" customHeight="1" x14ac:dyDescent="0.25">
      <c r="A18" s="2" t="s">
        <v>25</v>
      </c>
      <c r="B18" s="58" t="s">
        <v>15</v>
      </c>
      <c r="C18" s="45"/>
      <c r="D18" s="86"/>
      <c r="E18" s="45"/>
      <c r="F18" s="60"/>
      <c r="G18" s="33" t="e">
        <f t="shared" si="1"/>
        <v>#DIV/0!</v>
      </c>
    </row>
    <row r="19" spans="1:7" ht="12.75" hidden="1" customHeight="1" x14ac:dyDescent="0.25">
      <c r="A19" s="2" t="s">
        <v>26</v>
      </c>
      <c r="B19" s="58" t="s">
        <v>16</v>
      </c>
      <c r="C19" s="45">
        <v>19382.276999999998</v>
      </c>
      <c r="D19" s="86"/>
      <c r="E19" s="45"/>
      <c r="F19" s="60"/>
      <c r="G19" s="33" t="e">
        <f t="shared" si="1"/>
        <v>#DIV/0!</v>
      </c>
    </row>
    <row r="20" spans="1:7" ht="24.75" customHeight="1" x14ac:dyDescent="0.25">
      <c r="A20" s="2" t="s">
        <v>33</v>
      </c>
      <c r="B20" s="58" t="s">
        <v>34</v>
      </c>
      <c r="C20" s="46"/>
      <c r="D20" s="83"/>
      <c r="E20" s="46"/>
      <c r="F20" s="90">
        <v>1.94</v>
      </c>
      <c r="G20" s="33" t="e">
        <f t="shared" si="1"/>
        <v>#DIV/0!</v>
      </c>
    </row>
    <row r="21" spans="1:7" ht="21" customHeight="1" x14ac:dyDescent="0.25">
      <c r="A21" s="2" t="s">
        <v>32</v>
      </c>
      <c r="B21" s="94" t="s">
        <v>71</v>
      </c>
      <c r="C21" s="45">
        <f>0.001+1878.061</f>
        <v>1878.0619999999999</v>
      </c>
      <c r="D21" s="86"/>
      <c r="E21" s="45"/>
      <c r="F21" s="90">
        <v>-0.11799999999999999</v>
      </c>
      <c r="G21" s="33" t="e">
        <f t="shared" si="1"/>
        <v>#DIV/0!</v>
      </c>
    </row>
    <row r="22" spans="1:7" ht="17.25" hidden="1" customHeight="1" x14ac:dyDescent="0.25">
      <c r="A22" s="2" t="s">
        <v>27</v>
      </c>
      <c r="B22" s="58" t="s">
        <v>7</v>
      </c>
      <c r="C22" s="44"/>
      <c r="D22" s="86"/>
      <c r="E22" s="44"/>
      <c r="F22" s="59"/>
      <c r="G22" s="33" t="e">
        <f t="shared" si="1"/>
        <v>#DIV/0!</v>
      </c>
    </row>
    <row r="23" spans="1:7" ht="14.25" hidden="1" customHeight="1" x14ac:dyDescent="0.25">
      <c r="A23" s="2" t="s">
        <v>35</v>
      </c>
      <c r="B23" s="58" t="s">
        <v>36</v>
      </c>
      <c r="C23" s="46"/>
      <c r="D23" s="83"/>
      <c r="E23" s="46"/>
      <c r="F23" s="54"/>
      <c r="G23" s="33" t="e">
        <f t="shared" si="1"/>
        <v>#DIV/0!</v>
      </c>
    </row>
    <row r="24" spans="1:7" ht="12" hidden="1" customHeight="1" x14ac:dyDescent="0.25">
      <c r="A24" s="26" t="s">
        <v>22</v>
      </c>
      <c r="B24" s="58" t="s">
        <v>23</v>
      </c>
      <c r="C24" s="45">
        <v>651.31700000000001</v>
      </c>
      <c r="D24" s="86"/>
      <c r="E24" s="45"/>
      <c r="F24" s="60"/>
      <c r="G24" s="33" t="e">
        <f>F24/D24%</f>
        <v>#DIV/0!</v>
      </c>
    </row>
    <row r="25" spans="1:7" ht="15.75" hidden="1" customHeight="1" x14ac:dyDescent="0.25">
      <c r="A25" s="2" t="s">
        <v>28</v>
      </c>
      <c r="B25" s="58" t="s">
        <v>8</v>
      </c>
      <c r="C25" s="45"/>
      <c r="D25" s="86"/>
      <c r="E25" s="45"/>
      <c r="F25" s="60"/>
      <c r="G25" s="33" t="e">
        <f t="shared" ref="G25" si="3">F25/D25%</f>
        <v>#DIV/0!</v>
      </c>
    </row>
    <row r="26" spans="1:7" ht="27.75" customHeight="1" thickBot="1" x14ac:dyDescent="0.3">
      <c r="A26" s="15" t="s">
        <v>29</v>
      </c>
      <c r="B26" s="58" t="s">
        <v>69</v>
      </c>
      <c r="C26" s="45">
        <v>6</v>
      </c>
      <c r="D26" s="86">
        <v>218.3</v>
      </c>
      <c r="E26" s="45"/>
      <c r="F26" s="90">
        <v>219.7</v>
      </c>
      <c r="G26" s="33" t="s">
        <v>11</v>
      </c>
    </row>
    <row r="27" spans="1:7" ht="33" customHeight="1" thickBot="1" x14ac:dyDescent="0.3">
      <c r="B27" s="61" t="s">
        <v>1</v>
      </c>
      <c r="C27" s="47" t="e">
        <f>C9+#REF!+C10+#REF!+C11+C16+C17+C18+C19+C21+C22+C24+C25+C20+C23</f>
        <v>#REF!</v>
      </c>
      <c r="D27" s="87">
        <f>D9+D10+D11+D12+D16+D17+D19+D21+D24+D26</f>
        <v>1177.3100000000002</v>
      </c>
      <c r="E27" s="47">
        <f>E9+E10+E11+E12+E16+E17+E19+E21+E24+E26</f>
        <v>0</v>
      </c>
      <c r="F27" s="93">
        <f>F9+F10+F11+F12+F16+F17+F19+F21+F24+F26+F20+F13</f>
        <v>983.22699999999998</v>
      </c>
      <c r="G27" s="11">
        <f>F27/D27*100</f>
        <v>83.51470725637256</v>
      </c>
    </row>
    <row r="28" spans="1:7" ht="29.25" customHeight="1" thickBot="1" x14ac:dyDescent="0.3">
      <c r="A28" s="2" t="s">
        <v>44</v>
      </c>
      <c r="B28" s="62" t="s">
        <v>55</v>
      </c>
      <c r="C28" s="43">
        <v>5529.2479999999996</v>
      </c>
      <c r="D28" s="77">
        <v>3239.8449999999998</v>
      </c>
      <c r="E28" s="43"/>
      <c r="F28" s="78">
        <v>2412.8580000000002</v>
      </c>
      <c r="G28" s="34">
        <f t="shared" ref="G28:G29" si="4">F28/D28%</f>
        <v>74.474488748690149</v>
      </c>
    </row>
    <row r="29" spans="1:7" s="5" customFormat="1" ht="0.75" customHeight="1" thickBot="1" x14ac:dyDescent="0.3">
      <c r="A29" s="15" t="s">
        <v>41</v>
      </c>
      <c r="B29" s="58" t="s">
        <v>17</v>
      </c>
      <c r="C29" s="91"/>
      <c r="D29" s="92"/>
      <c r="E29" s="48"/>
      <c r="F29" s="79"/>
      <c r="G29" s="35" t="e">
        <f t="shared" si="4"/>
        <v>#DIV/0!</v>
      </c>
    </row>
    <row r="30" spans="1:7" ht="31.5" customHeight="1" thickBot="1" x14ac:dyDescent="0.3">
      <c r="B30" s="61" t="s">
        <v>18</v>
      </c>
      <c r="C30" s="43">
        <f>C28+C29</f>
        <v>5529.2479999999996</v>
      </c>
      <c r="D30" s="77">
        <v>3239.8449999999998</v>
      </c>
      <c r="E30" s="43">
        <f t="shared" ref="E30" si="5">E28+E29</f>
        <v>0</v>
      </c>
      <c r="F30" s="78">
        <v>2412.8580000000002</v>
      </c>
      <c r="G30" s="11">
        <f>F30/D30*100</f>
        <v>74.474488748690149</v>
      </c>
    </row>
    <row r="31" spans="1:7" s="5" customFormat="1" ht="12" customHeight="1" x14ac:dyDescent="0.25">
      <c r="B31" s="61" t="s">
        <v>19</v>
      </c>
      <c r="C31" s="43" t="e">
        <f>C27+C30</f>
        <v>#REF!</v>
      </c>
      <c r="D31" s="77">
        <f>D27+D30</f>
        <v>4417.1549999999997</v>
      </c>
      <c r="E31" s="43">
        <f t="shared" ref="E31" si="6">E27+E30</f>
        <v>0</v>
      </c>
      <c r="F31" s="78">
        <f>F27+F30</f>
        <v>3396.085</v>
      </c>
      <c r="G31" s="12">
        <f>F31/D31*100</f>
        <v>76.883989807919349</v>
      </c>
    </row>
    <row r="32" spans="1:7" ht="0.75" customHeight="1" x14ac:dyDescent="0.25">
      <c r="A32" s="2" t="s">
        <v>42</v>
      </c>
      <c r="B32" s="63" t="s">
        <v>9</v>
      </c>
      <c r="C32" s="48"/>
      <c r="D32" s="88"/>
      <c r="E32" s="48"/>
      <c r="F32" s="79"/>
      <c r="G32" s="8" t="s">
        <v>11</v>
      </c>
    </row>
    <row r="33" spans="1:7" ht="27" customHeight="1" thickBot="1" x14ac:dyDescent="0.3">
      <c r="B33" s="72" t="s">
        <v>49</v>
      </c>
      <c r="C33" s="71" t="e">
        <f>C31+C32</f>
        <v>#REF!</v>
      </c>
      <c r="D33" s="80">
        <f>D31+D32</f>
        <v>4417.1549999999997</v>
      </c>
      <c r="E33" s="80">
        <f t="shared" ref="E33" si="7">E31+E32</f>
        <v>0</v>
      </c>
      <c r="F33" s="80">
        <f>F31+F32</f>
        <v>3396.085</v>
      </c>
      <c r="G33" s="36">
        <f>F33/D33*100</f>
        <v>76.883989807919349</v>
      </c>
    </row>
    <row r="34" spans="1:7" s="67" customFormat="1" ht="46.5" customHeight="1" thickBot="1" x14ac:dyDescent="0.3">
      <c r="A34" s="69"/>
      <c r="B34" s="73" t="s">
        <v>66</v>
      </c>
      <c r="C34" s="74"/>
      <c r="D34" s="75">
        <f>D48-D33</f>
        <v>485.0010000000002</v>
      </c>
      <c r="E34" s="75">
        <f t="shared" ref="E34" si="8">E48-E33</f>
        <v>219236.70291999998</v>
      </c>
      <c r="F34" s="81">
        <f>F48-F33</f>
        <v>-955.10400000000027</v>
      </c>
      <c r="G34" s="70"/>
    </row>
    <row r="35" spans="1:7" ht="21.75" customHeight="1" thickBot="1" x14ac:dyDescent="0.3">
      <c r="B35" s="108" t="s">
        <v>37</v>
      </c>
      <c r="C35" s="109"/>
      <c r="D35" s="109"/>
      <c r="E35" s="109"/>
      <c r="F35" s="110"/>
      <c r="G35" s="64"/>
    </row>
    <row r="36" spans="1:7" ht="42.75" hidden="1" customHeight="1" thickBot="1" x14ac:dyDescent="0.3">
      <c r="A36" s="14" t="s">
        <v>30</v>
      </c>
      <c r="B36" s="52" t="s">
        <v>31</v>
      </c>
      <c r="C36" s="50">
        <v>0</v>
      </c>
      <c r="D36" s="51">
        <v>1610.29</v>
      </c>
      <c r="E36" s="51">
        <v>0</v>
      </c>
      <c r="F36" s="53">
        <v>0</v>
      </c>
      <c r="G36" s="37" t="s">
        <v>11</v>
      </c>
    </row>
    <row r="37" spans="1:7" ht="21.75" customHeight="1" thickBot="1" x14ac:dyDescent="0.3">
      <c r="A37" s="2" t="s">
        <v>20</v>
      </c>
      <c r="B37" s="58" t="s">
        <v>31</v>
      </c>
      <c r="C37" s="46">
        <v>369854.91599999997</v>
      </c>
      <c r="D37" s="83">
        <v>1760.4570000000001</v>
      </c>
      <c r="E37" s="46"/>
      <c r="F37" s="82">
        <v>1383.4349999999999</v>
      </c>
      <c r="G37" s="38" t="s">
        <v>11</v>
      </c>
    </row>
    <row r="38" spans="1:7" ht="20.45" customHeight="1" x14ac:dyDescent="0.25">
      <c r="A38" s="26"/>
      <c r="B38" s="58" t="s">
        <v>56</v>
      </c>
      <c r="C38" s="46"/>
      <c r="D38" s="83">
        <v>99.956000000000003</v>
      </c>
      <c r="E38" s="46"/>
      <c r="F38" s="83">
        <v>83.296999999999997</v>
      </c>
      <c r="G38" s="35"/>
    </row>
    <row r="39" spans="1:7" ht="18" customHeight="1" x14ac:dyDescent="0.25">
      <c r="A39" s="26"/>
      <c r="B39" s="58" t="s">
        <v>57</v>
      </c>
      <c r="C39" s="46"/>
      <c r="D39" s="83">
        <v>213.292</v>
      </c>
      <c r="E39" s="46"/>
      <c r="F39" s="83">
        <v>62.234000000000002</v>
      </c>
      <c r="G39" s="35"/>
    </row>
    <row r="40" spans="1:7" ht="21" customHeight="1" x14ac:dyDescent="0.25">
      <c r="A40" s="26"/>
      <c r="B40" s="58" t="s">
        <v>62</v>
      </c>
      <c r="C40" s="46"/>
      <c r="D40" s="83">
        <v>1134.8330000000001</v>
      </c>
      <c r="E40" s="46"/>
      <c r="F40" s="83">
        <v>157.00899999999999</v>
      </c>
      <c r="G40" s="35"/>
    </row>
    <row r="41" spans="1:7" ht="24" customHeight="1" x14ac:dyDescent="0.25">
      <c r="A41" s="26"/>
      <c r="B41" s="58" t="s">
        <v>58</v>
      </c>
      <c r="C41" s="46"/>
      <c r="D41" s="83">
        <v>1180.307</v>
      </c>
      <c r="E41" s="46"/>
      <c r="F41" s="83">
        <v>498.00599999999997</v>
      </c>
      <c r="G41" s="35"/>
    </row>
    <row r="42" spans="1:7" ht="15" hidden="1" customHeight="1" x14ac:dyDescent="0.25">
      <c r="A42" s="26"/>
      <c r="B42" s="58" t="s">
        <v>63</v>
      </c>
      <c r="C42" s="46"/>
      <c r="D42" s="83"/>
      <c r="E42" s="46"/>
      <c r="F42" s="83"/>
      <c r="G42" s="35"/>
    </row>
    <row r="43" spans="1:7" ht="15" customHeight="1" x14ac:dyDescent="0.25">
      <c r="A43" s="26"/>
      <c r="B43" s="58" t="s">
        <v>67</v>
      </c>
      <c r="C43" s="46"/>
      <c r="D43" s="83">
        <v>513.31100000000004</v>
      </c>
      <c r="E43" s="46"/>
      <c r="F43" s="83">
        <v>257</v>
      </c>
      <c r="G43" s="35"/>
    </row>
    <row r="44" spans="1:7" ht="25.5" hidden="1" customHeight="1" x14ac:dyDescent="0.25">
      <c r="A44" s="26"/>
      <c r="B44" s="58" t="s">
        <v>61</v>
      </c>
      <c r="C44" s="46"/>
      <c r="D44" s="83"/>
      <c r="E44" s="46"/>
      <c r="F44" s="83"/>
      <c r="G44" s="35"/>
    </row>
    <row r="45" spans="1:7" ht="12.75" hidden="1" customHeight="1" x14ac:dyDescent="0.25">
      <c r="A45" s="26"/>
      <c r="B45" s="58" t="s">
        <v>64</v>
      </c>
      <c r="C45" s="46"/>
      <c r="D45" s="83"/>
      <c r="E45" s="46"/>
      <c r="F45" s="83"/>
      <c r="G45" s="35"/>
    </row>
    <row r="46" spans="1:7" ht="20.25" hidden="1" customHeight="1" x14ac:dyDescent="0.25">
      <c r="A46" s="26"/>
      <c r="B46" s="58" t="s">
        <v>59</v>
      </c>
      <c r="C46" s="46"/>
      <c r="D46" s="83"/>
      <c r="E46" s="46"/>
      <c r="F46" s="83"/>
      <c r="G46" s="35"/>
    </row>
    <row r="47" spans="1:7" ht="15" hidden="1" customHeight="1" thickBot="1" x14ac:dyDescent="0.3">
      <c r="A47" s="15" t="s">
        <v>20</v>
      </c>
      <c r="B47" s="58" t="s">
        <v>60</v>
      </c>
      <c r="C47" s="46"/>
      <c r="D47" s="83"/>
      <c r="E47" s="46">
        <v>219236.70291999998</v>
      </c>
      <c r="F47" s="83"/>
      <c r="G47" s="35" t="e">
        <f t="shared" ref="G47" si="9">F47/D47%</f>
        <v>#DIV/0!</v>
      </c>
    </row>
    <row r="48" spans="1:7" ht="24.75" customHeight="1" thickBot="1" x14ac:dyDescent="0.3">
      <c r="B48" s="55" t="s">
        <v>50</v>
      </c>
      <c r="C48" s="56">
        <f>C36+C37+C47</f>
        <v>369854.91599999997</v>
      </c>
      <c r="D48" s="84">
        <f>D37+D38+D39+D40+D41+D43+D42</f>
        <v>4902.1559999999999</v>
      </c>
      <c r="E48" s="56">
        <f t="shared" ref="E48" si="10">SUM(E37:E47)</f>
        <v>219236.70291999998</v>
      </c>
      <c r="F48" s="84">
        <f>SUM(F37:F47)</f>
        <v>2440.9809999999998</v>
      </c>
      <c r="G48" s="36" t="s">
        <v>11</v>
      </c>
    </row>
    <row r="49" spans="1:7" ht="38.25" hidden="1" customHeight="1" thickBot="1" x14ac:dyDescent="0.3">
      <c r="B49" s="111" t="s">
        <v>38</v>
      </c>
      <c r="C49" s="112"/>
      <c r="D49" s="112"/>
      <c r="E49" s="112"/>
      <c r="F49" s="113"/>
      <c r="G49" s="30"/>
    </row>
    <row r="50" spans="1:7" ht="33.75" hidden="1" customHeight="1" thickBot="1" x14ac:dyDescent="0.3">
      <c r="A50" s="21"/>
      <c r="B50" s="22" t="s">
        <v>39</v>
      </c>
      <c r="C50" s="16"/>
      <c r="D50" s="16"/>
      <c r="E50" s="16"/>
      <c r="F50" s="40">
        <v>-19081.773659999999</v>
      </c>
      <c r="G50" s="38" t="s">
        <v>11</v>
      </c>
    </row>
    <row r="51" spans="1:7" ht="32.25" hidden="1" customHeight="1" thickBot="1" x14ac:dyDescent="0.3">
      <c r="A51" s="23"/>
      <c r="B51" s="20" t="s">
        <v>40</v>
      </c>
      <c r="C51" s="13">
        <v>0</v>
      </c>
      <c r="D51" s="13">
        <f>SUM(D50)</f>
        <v>0</v>
      </c>
      <c r="E51" s="13">
        <f>SUM(E50)</f>
        <v>0</v>
      </c>
      <c r="F51" s="41">
        <f>SUM(F50)</f>
        <v>-19081.773659999999</v>
      </c>
      <c r="G51" s="39" t="s">
        <v>11</v>
      </c>
    </row>
    <row r="52" spans="1:7" s="5" customFormat="1" ht="35.25" hidden="1" customHeight="1" thickBot="1" x14ac:dyDescent="0.3">
      <c r="A52" s="24"/>
      <c r="B52" s="18" t="s">
        <v>43</v>
      </c>
      <c r="C52" s="19"/>
      <c r="D52" s="17"/>
      <c r="E52" s="10"/>
      <c r="F52" s="42">
        <v>23251.378189999999</v>
      </c>
      <c r="G52" s="31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14" t="s">
        <v>45</v>
      </c>
      <c r="C57" s="114"/>
      <c r="D57" s="114"/>
      <c r="E57" s="114"/>
      <c r="F57" s="114"/>
      <c r="G57" s="114"/>
    </row>
    <row r="58" spans="1:7" hidden="1" x14ac:dyDescent="0.25"/>
    <row r="60" spans="1:7" x14ac:dyDescent="0.25">
      <c r="C60" s="9"/>
      <c r="D60" s="9"/>
      <c r="E60" s="9"/>
      <c r="F60" s="9"/>
      <c r="G60" s="9"/>
    </row>
  </sheetData>
  <mergeCells count="12">
    <mergeCell ref="B6:F6"/>
    <mergeCell ref="B35:F35"/>
    <mergeCell ref="B49:F49"/>
    <mergeCell ref="B57:G57"/>
    <mergeCell ref="B1:G1"/>
    <mergeCell ref="F3:F4"/>
    <mergeCell ref="G3:G4"/>
    <mergeCell ref="A3:A4"/>
    <mergeCell ref="B3:B4"/>
    <mergeCell ref="C3:C4"/>
    <mergeCell ref="D3:D4"/>
    <mergeCell ref="E3:E4"/>
  </mergeCells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2021</vt:lpstr>
      <vt:lpstr>'октябрь 2021'!Область_печати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2021-11-11T06:31:00Z</dcterms:modified>
</cp:coreProperties>
</file>