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0320" windowHeight="9315"/>
  </bookViews>
  <sheets>
    <sheet name="сентябрь 22" sheetId="1" r:id="rId1"/>
  </sheets>
  <definedNames>
    <definedName name="_xlnm.Print_Area" localSheetId="0">'сентябрь 22'!$A$1:$F$58</definedName>
  </definedNames>
  <calcPr calcId="145621"/>
</workbook>
</file>

<file path=xl/calcChain.xml><?xml version="1.0" encoding="utf-8"?>
<calcChain xmlns="http://schemas.openxmlformats.org/spreadsheetml/2006/main">
  <c r="E48" i="1" l="1"/>
  <c r="F48" i="1"/>
  <c r="D48" i="1"/>
  <c r="E30" i="1" l="1"/>
  <c r="F14" i="1" l="1"/>
  <c r="F27" i="1"/>
  <c r="D27" i="1" l="1"/>
  <c r="F31" i="1" l="1"/>
  <c r="F33" i="1" s="1"/>
  <c r="F7" i="1"/>
  <c r="D7" i="1" l="1"/>
  <c r="E7" i="1"/>
  <c r="E27" i="1" l="1"/>
  <c r="E14" i="1"/>
  <c r="C7" i="1" l="1"/>
  <c r="C21" i="1" l="1"/>
  <c r="C14" i="1" s="1"/>
  <c r="G21" i="1" l="1"/>
  <c r="D14" i="1" l="1"/>
  <c r="G14" i="1" s="1"/>
  <c r="G7" i="1"/>
  <c r="G20" i="1"/>
  <c r="G25" i="1" l="1"/>
  <c r="D51" i="1" l="1"/>
  <c r="F51" i="1"/>
  <c r="G18" i="1" l="1"/>
  <c r="G29" i="1" l="1"/>
  <c r="G28" i="1" l="1"/>
  <c r="G24" i="1"/>
  <c r="G22" i="1"/>
  <c r="G19" i="1"/>
  <c r="G17" i="1"/>
  <c r="G16" i="1"/>
  <c r="G10" i="1"/>
  <c r="G47" i="1" l="1"/>
  <c r="G23" i="1" l="1"/>
  <c r="C27" i="1" l="1"/>
  <c r="G9" i="1" l="1"/>
  <c r="G12" i="1" l="1"/>
  <c r="E51" i="1"/>
  <c r="G11" i="1" l="1"/>
  <c r="C30" i="1" l="1"/>
  <c r="D31" i="1"/>
  <c r="D33" i="1" s="1"/>
  <c r="E31" i="1" l="1"/>
  <c r="C31" i="1"/>
  <c r="G27" i="1"/>
  <c r="E33" i="1" l="1"/>
  <c r="E34" i="1" s="1"/>
  <c r="D34" i="1"/>
  <c r="C48" i="1" l="1"/>
  <c r="C33" i="1" l="1"/>
  <c r="G30" i="1"/>
  <c r="F34" i="1" l="1"/>
  <c r="G31" i="1"/>
  <c r="G33" i="1" l="1"/>
</calcChain>
</file>

<file path=xl/sharedStrings.xml><?xml version="1.0" encoding="utf-8"?>
<sst xmlns="http://schemas.openxmlformats.org/spreadsheetml/2006/main" count="84" uniqueCount="74">
  <si>
    <t>ДОХОДЫ</t>
  </si>
  <si>
    <t>Итого налоговые и неналоговые доходы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</si>
  <si>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</si>
  <si>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Утвержд. на год</t>
  </si>
  <si>
    <t>10102000010000110</t>
  </si>
  <si>
    <t>Налог на доходы физических лиц</t>
  </si>
  <si>
    <t>Доходы от сдачи в аренду имущества</t>
  </si>
  <si>
    <t>Доходы от продажи зем.участков</t>
  </si>
  <si>
    <t>Невыясненные поступления</t>
  </si>
  <si>
    <t>Возврат остатков субсидий</t>
  </si>
  <si>
    <t>Арендная плата за земли</t>
  </si>
  <si>
    <t>х</t>
  </si>
  <si>
    <t>Налог на имущество физ. лиц</t>
  </si>
  <si>
    <t>10606000000000110</t>
  </si>
  <si>
    <t>11105000000000120</t>
  </si>
  <si>
    <t>Доходы от перечис. части прибыли</t>
  </si>
  <si>
    <t>Прочие поступления от использования имущества (найм)</t>
  </si>
  <si>
    <t>Иные межбюджетные трансферты</t>
  </si>
  <si>
    <t>Итого безвозмездные перечисления</t>
  </si>
  <si>
    <t xml:space="preserve">Итого собственные доходы </t>
  </si>
  <si>
    <t>1403</t>
  </si>
  <si>
    <t>План отчётн. периода</t>
  </si>
  <si>
    <t>11600000000000000</t>
  </si>
  <si>
    <t>Штрафы, санкции, возмещение ущерба</t>
  </si>
  <si>
    <t>10601030130000110</t>
  </si>
  <si>
    <t>11107015130000120</t>
  </si>
  <si>
    <t>11109045130000120</t>
  </si>
  <si>
    <t>11406013130000430</t>
  </si>
  <si>
    <t>11701050130000180</t>
  </si>
  <si>
    <t>11705050130000180</t>
  </si>
  <si>
    <t>0113</t>
  </si>
  <si>
    <t>Общегосударственные вопросы</t>
  </si>
  <si>
    <t>11402053130000410</t>
  </si>
  <si>
    <t>11300000000000130</t>
  </si>
  <si>
    <t>Доходы от оказания платных услуг и компенсации затрат государства</t>
  </si>
  <si>
    <t>11406313130000430</t>
  </si>
  <si>
    <t>Плата за увеличение площади земельных участков</t>
  </si>
  <si>
    <t>РАСХОДЫ</t>
  </si>
  <si>
    <t>ИСТОЧНИКИ ФИНАНСИРОВАНИЯ ДЕФИЦИТА БЮДЖЕТА</t>
  </si>
  <si>
    <t>Изменение остатков средств</t>
  </si>
  <si>
    <t>ИТОГО ИСТОЧНИКИ (дефицит (+), профицит (-)</t>
  </si>
  <si>
    <t>20245160130000150</t>
  </si>
  <si>
    <t>21960010130000150</t>
  </si>
  <si>
    <t>Остаток средств на счете на 01.02.2020 г.</t>
  </si>
  <si>
    <t>20216001130000150</t>
  </si>
  <si>
    <t>Руководитель ФБП ЗМР            ________________      О.П.Дёгтева</t>
  </si>
  <si>
    <t xml:space="preserve">% исполнения </t>
  </si>
  <si>
    <t>Прочие налоговые доходы</t>
  </si>
  <si>
    <t xml:space="preserve">Земельный налог </t>
  </si>
  <si>
    <t>ВСЕГО ДОХОДОВ</t>
  </si>
  <si>
    <t>ВСЕГО РАСХОДОВ</t>
  </si>
  <si>
    <t>Показатели</t>
  </si>
  <si>
    <t>в т.ч.:</t>
  </si>
  <si>
    <t>Налоговые доходы всего</t>
  </si>
  <si>
    <t>Неналоговые доходы всего</t>
  </si>
  <si>
    <t>Безвозмездные поступления из других уровней бюджетов</t>
  </si>
  <si>
    <t>Национальная оборона</t>
  </si>
  <si>
    <t>Правоохранительная деятельность</t>
  </si>
  <si>
    <t>Жилищно-коммунальное хозяйство</t>
  </si>
  <si>
    <t>Социальная политика</t>
  </si>
  <si>
    <t xml:space="preserve">Межбюджетные трансферты </t>
  </si>
  <si>
    <t>Физическая культура и спорт</t>
  </si>
  <si>
    <t>Национальная экономика</t>
  </si>
  <si>
    <t>Охрана окружающей среды</t>
  </si>
  <si>
    <t>Средства самообложения</t>
  </si>
  <si>
    <t>тыс. руб.</t>
  </si>
  <si>
    <t>Источники финансирования дефицита бюджета (изменение остатков)</t>
  </si>
  <si>
    <t>Культура, кинематография</t>
  </si>
  <si>
    <t>Прочие неналоговые доходы ( Самоообложение граждан)</t>
  </si>
  <si>
    <t xml:space="preserve">Единый сельхоз хозяйсттвенный налог 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</si>
  <si>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</si>
  <si>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Уточненный план на 2022г.</t>
  </si>
  <si>
    <t>Исполнено  на 01.10. 2022г.</t>
  </si>
  <si>
    <t>Итоги исполнения бюджета  Мамадыш-Акиловского СП на 01.10.2022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</si>
</sst>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#,##0.000"/>
    <numFmt numFmtId="167" formatCode="0.000"/>
  </numFmts>
  <fonts count="18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/>
  </cellStyleXfs>
  <cellXfs count="118">
    <xf numFmtId="0" fontId="0" fillId="0" borderId="0" xfId="0"/>
    <xf numFmtId="0" fontId="2" fillId="0" borderId="0" xfId="0" applyFont="1" applyFill="1"/>
    <xf numFmtId="49" fontId="2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5" fillId="0" borderId="5" xfId="0" applyFont="1" applyFill="1" applyBorder="1" applyAlignment="1">
      <alignment horizontal="center" vertical="center" wrapText="1"/>
    </xf>
    <xf numFmtId="164" fontId="12" fillId="0" borderId="8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Fill="1"/>
    <xf numFmtId="4" fontId="7" fillId="5" borderId="9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horizontal="right" vertical="center" wrapText="1"/>
    </xf>
    <xf numFmtId="3" fontId="10" fillId="3" borderId="16" xfId="0" applyNumberFormat="1" applyFont="1" applyFill="1" applyBorder="1" applyAlignment="1">
      <alignment horizontal="right" vertical="center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18" xfId="0" applyNumberFormat="1" applyFont="1" applyFill="1" applyBorder="1" applyAlignment="1">
      <alignment horizontal="center" vertical="center" wrapText="1"/>
    </xf>
    <xf numFmtId="3" fontId="11" fillId="4" borderId="9" xfId="0" applyNumberFormat="1" applyFont="1" applyFill="1" applyBorder="1" applyAlignment="1">
      <alignment horizontal="righ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vertical="center" wrapText="1"/>
    </xf>
    <xf numFmtId="0" fontId="7" fillId="5" borderId="9" xfId="0" applyFont="1" applyFill="1" applyBorder="1" applyAlignment="1">
      <alignment vertical="center" wrapText="1"/>
    </xf>
    <xf numFmtId="0" fontId="10" fillId="3" borderId="15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2" fillId="0" borderId="19" xfId="0" applyFont="1" applyFill="1" applyBorder="1"/>
    <xf numFmtId="0" fontId="6" fillId="0" borderId="20" xfId="0" applyFont="1" applyFill="1" applyBorder="1"/>
    <xf numFmtId="49" fontId="4" fillId="0" borderId="6" xfId="0" applyNumberFormat="1" applyFont="1" applyFill="1" applyBorder="1" applyAlignment="1">
      <alignment horizontal="center" vertical="center" wrapText="1"/>
    </xf>
    <xf numFmtId="49" fontId="2" fillId="0" borderId="2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vertical="center" wrapText="1"/>
    </xf>
    <xf numFmtId="0" fontId="6" fillId="0" borderId="14" xfId="0" applyFont="1" applyFill="1" applyBorder="1" applyAlignment="1">
      <alignment vertical="center" wrapText="1"/>
    </xf>
    <xf numFmtId="3" fontId="6" fillId="4" borderId="14" xfId="0" applyNumberFormat="1" applyFont="1" applyFill="1" applyBorder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164" fontId="14" fillId="2" borderId="8" xfId="0" applyNumberFormat="1" applyFont="1" applyFill="1" applyBorder="1" applyAlignment="1">
      <alignment horizontal="right" vertical="center" wrapText="1"/>
    </xf>
    <xf numFmtId="164" fontId="14" fillId="0" borderId="8" xfId="0" applyNumberFormat="1" applyFont="1" applyFill="1" applyBorder="1" applyAlignment="1">
      <alignment horizontal="right" vertical="center" wrapText="1"/>
    </xf>
    <xf numFmtId="164" fontId="14" fillId="0" borderId="2" xfId="0" applyNumberFormat="1" applyFont="1" applyFill="1" applyBorder="1" applyAlignment="1">
      <alignment horizontal="right" vertical="center" wrapText="1"/>
    </xf>
    <xf numFmtId="164" fontId="12" fillId="0" borderId="7" xfId="0" applyNumberFormat="1" applyFont="1" applyFill="1" applyBorder="1" applyAlignment="1">
      <alignment horizontal="right" vertical="center" wrapText="1"/>
    </xf>
    <xf numFmtId="165" fontId="6" fillId="2" borderId="30" xfId="0" applyNumberFormat="1" applyFont="1" applyFill="1" applyBorder="1" applyAlignment="1">
      <alignment horizontal="right" vertical="center"/>
    </xf>
    <xf numFmtId="164" fontId="8" fillId="0" borderId="13" xfId="0" applyNumberFormat="1" applyFont="1" applyFill="1" applyBorder="1" applyAlignment="1">
      <alignment horizontal="right" vertical="center" wrapText="1"/>
    </xf>
    <xf numFmtId="164" fontId="12" fillId="0" borderId="2" xfId="0" applyNumberFormat="1" applyFont="1" applyFill="1" applyBorder="1" applyAlignment="1">
      <alignment horizontal="right" vertical="center" wrapText="1"/>
    </xf>
    <xf numFmtId="165" fontId="10" fillId="3" borderId="7" xfId="0" applyNumberFormat="1" applyFont="1" applyFill="1" applyBorder="1" applyAlignment="1">
      <alignment horizontal="right" vertical="center"/>
    </xf>
    <xf numFmtId="3" fontId="6" fillId="4" borderId="10" xfId="0" applyNumberFormat="1" applyFont="1" applyFill="1" applyBorder="1" applyAlignment="1">
      <alignment horizontal="right" vertical="center" wrapText="1"/>
    </xf>
    <xf numFmtId="3" fontId="10" fillId="3" borderId="17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vertical="center" wrapText="1"/>
    </xf>
    <xf numFmtId="3" fontId="6" fillId="2" borderId="26" xfId="0" applyNumberFormat="1" applyFont="1" applyFill="1" applyBorder="1" applyAlignment="1">
      <alignment horizontal="right" vertical="center" wrapText="1"/>
    </xf>
    <xf numFmtId="3" fontId="6" fillId="0" borderId="26" xfId="0" applyNumberFormat="1" applyFont="1" applyFill="1" applyBorder="1" applyAlignment="1">
      <alignment horizontal="right" vertical="center" wrapText="1"/>
    </xf>
    <xf numFmtId="3" fontId="6" fillId="4" borderId="26" xfId="0" applyNumberFormat="1" applyFont="1" applyFill="1" applyBorder="1" applyAlignment="1">
      <alignment horizontal="right" vertical="center" wrapText="1"/>
    </xf>
    <xf numFmtId="3" fontId="7" fillId="4" borderId="26" xfId="0" applyNumberFormat="1" applyFont="1" applyFill="1" applyBorder="1" applyAlignment="1">
      <alignment horizontal="right" vertical="center" wrapText="1"/>
    </xf>
    <xf numFmtId="3" fontId="6" fillId="2" borderId="26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right" vertical="center" wrapText="1"/>
    </xf>
    <xf numFmtId="3" fontId="9" fillId="5" borderId="26" xfId="0" applyNumberFormat="1" applyFont="1" applyFill="1" applyBorder="1" applyAlignment="1">
      <alignment horizontal="right" vertical="center" wrapText="1"/>
    </xf>
    <xf numFmtId="3" fontId="7" fillId="5" borderId="26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left" vertical="center" wrapText="1"/>
    </xf>
    <xf numFmtId="3" fontId="7" fillId="5" borderId="28" xfId="0" applyNumberFormat="1" applyFont="1" applyFill="1" applyBorder="1" applyAlignment="1">
      <alignment horizontal="right" vertical="center" wrapText="1"/>
    </xf>
    <xf numFmtId="3" fontId="7" fillId="4" borderId="28" xfId="0" applyNumberFormat="1" applyFont="1" applyFill="1" applyBorder="1" applyAlignment="1">
      <alignment horizontal="right" vertical="center" wrapText="1"/>
    </xf>
    <xf numFmtId="0" fontId="6" fillId="6" borderId="32" xfId="0" applyFont="1" applyFill="1" applyBorder="1" applyAlignment="1">
      <alignment vertical="center"/>
    </xf>
    <xf numFmtId="3" fontId="6" fillId="6" borderId="33" xfId="0" applyNumberFormat="1" applyFont="1" applyFill="1" applyBorder="1" applyAlignment="1">
      <alignment horizontal="right" vertical="center"/>
    </xf>
    <xf numFmtId="0" fontId="6" fillId="2" borderId="27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left" vertical="center" wrapText="1"/>
    </xf>
    <xf numFmtId="3" fontId="6" fillId="0" borderId="28" xfId="0" applyNumberFormat="1" applyFont="1" applyFill="1" applyBorder="1" applyAlignment="1">
      <alignment horizontal="right" vertical="center" wrapText="1"/>
    </xf>
    <xf numFmtId="3" fontId="6" fillId="4" borderId="28" xfId="0" applyNumberFormat="1" applyFont="1" applyFill="1" applyBorder="1" applyAlignment="1">
      <alignment horizontal="right" vertical="center" wrapText="1"/>
    </xf>
    <xf numFmtId="0" fontId="6" fillId="2" borderId="27" xfId="0" applyFont="1" applyFill="1" applyBorder="1" applyAlignment="1">
      <alignment vertical="center" wrapText="1"/>
    </xf>
    <xf numFmtId="0" fontId="15" fillId="2" borderId="27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165" fontId="6" fillId="0" borderId="24" xfId="0" applyNumberFormat="1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center" vertical="center" wrapText="1"/>
    </xf>
    <xf numFmtId="164" fontId="14" fillId="4" borderId="8" xfId="0" applyNumberFormat="1" applyFont="1" applyFill="1" applyBorder="1" applyAlignment="1">
      <alignment horizontal="right" vertical="center" wrapText="1"/>
    </xf>
    <xf numFmtId="0" fontId="7" fillId="4" borderId="0" xfId="0" applyFont="1" applyFill="1"/>
    <xf numFmtId="0" fontId="6" fillId="4" borderId="27" xfId="0" applyFont="1" applyFill="1" applyBorder="1" applyAlignment="1">
      <alignment horizontal="left" vertical="center" wrapText="1"/>
    </xf>
    <xf numFmtId="0" fontId="2" fillId="4" borderId="0" xfId="0" applyFont="1" applyFill="1"/>
    <xf numFmtId="165" fontId="6" fillId="4" borderId="24" xfId="0" applyNumberFormat="1" applyFont="1" applyFill="1" applyBorder="1" applyAlignment="1">
      <alignment horizontal="right" vertical="center"/>
    </xf>
    <xf numFmtId="3" fontId="6" fillId="6" borderId="35" xfId="0" applyNumberFormat="1" applyFont="1" applyFill="1" applyBorder="1" applyAlignment="1">
      <alignment horizontal="right" vertical="center"/>
    </xf>
    <xf numFmtId="0" fontId="6" fillId="6" borderId="37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left" vertical="center" wrapText="1"/>
    </xf>
    <xf numFmtId="3" fontId="6" fillId="6" borderId="34" xfId="0" applyNumberFormat="1" applyFont="1" applyFill="1" applyBorder="1" applyAlignment="1">
      <alignment horizontal="right" vertical="center"/>
    </xf>
    <xf numFmtId="3" fontId="6" fillId="6" borderId="9" xfId="0" applyNumberFormat="1" applyFont="1" applyFill="1" applyBorder="1" applyAlignment="1">
      <alignment horizontal="right" vertical="center"/>
    </xf>
    <xf numFmtId="166" fontId="6" fillId="0" borderId="28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horizontal="right" vertical="center" wrapText="1"/>
    </xf>
    <xf numFmtId="166" fontId="11" fillId="0" borderId="28" xfId="0" applyNumberFormat="1" applyFont="1" applyFill="1" applyBorder="1" applyAlignment="1">
      <alignment horizontal="right" vertical="center" wrapText="1"/>
    </xf>
    <xf numFmtId="166" fontId="6" fillId="6" borderId="36" xfId="0" applyNumberFormat="1" applyFont="1" applyFill="1" applyBorder="1" applyAlignment="1">
      <alignment horizontal="right" vertical="center"/>
    </xf>
    <xf numFmtId="166" fontId="6" fillId="6" borderId="10" xfId="0" applyNumberFormat="1" applyFont="1" applyFill="1" applyBorder="1" applyAlignment="1">
      <alignment horizontal="right" vertical="center"/>
    </xf>
    <xf numFmtId="166" fontId="7" fillId="4" borderId="28" xfId="0" applyNumberFormat="1" applyFont="1" applyFill="1" applyBorder="1" applyAlignment="1">
      <alignment horizontal="right" vertical="center" wrapText="1"/>
    </xf>
    <xf numFmtId="166" fontId="7" fillId="4" borderId="26" xfId="0" applyNumberFormat="1" applyFont="1" applyFill="1" applyBorder="1" applyAlignment="1">
      <alignment horizontal="right" vertical="center" wrapText="1"/>
    </xf>
    <xf numFmtId="166" fontId="6" fillId="6" borderId="33" xfId="0" applyNumberFormat="1" applyFont="1" applyFill="1" applyBorder="1" applyAlignment="1">
      <alignment horizontal="right" vertical="center"/>
    </xf>
    <xf numFmtId="166" fontId="6" fillId="4" borderId="26" xfId="0" applyNumberFormat="1" applyFont="1" applyFill="1" applyBorder="1" applyAlignment="1">
      <alignment horizontal="right" vertical="center" wrapText="1"/>
    </xf>
    <xf numFmtId="166" fontId="6" fillId="0" borderId="26" xfId="0" applyNumberFormat="1" applyFont="1" applyFill="1" applyBorder="1" applyAlignment="1">
      <alignment horizontal="right" vertical="center" wrapText="1"/>
    </xf>
    <xf numFmtId="166" fontId="6" fillId="2" borderId="26" xfId="0" applyNumberFormat="1" applyFont="1" applyFill="1" applyBorder="1" applyAlignment="1">
      <alignment vertical="center" wrapText="1"/>
    </xf>
    <xf numFmtId="166" fontId="11" fillId="0" borderId="26" xfId="0" applyNumberFormat="1" applyFont="1" applyFill="1" applyBorder="1" applyAlignment="1">
      <alignment horizontal="right" vertical="center" wrapText="1"/>
    </xf>
    <xf numFmtId="167" fontId="6" fillId="4" borderId="28" xfId="0" applyNumberFormat="1" applyFont="1" applyFill="1" applyBorder="1" applyAlignment="1">
      <alignment horizontal="right" vertical="center" wrapText="1"/>
    </xf>
    <xf numFmtId="166" fontId="6" fillId="4" borderId="28" xfId="0" applyNumberFormat="1" applyFont="1" applyFill="1" applyBorder="1" applyAlignment="1">
      <alignment horizontal="right" vertical="center" wrapText="1"/>
    </xf>
    <xf numFmtId="3" fontId="17" fillId="0" borderId="26" xfId="0" applyNumberFormat="1" applyFont="1" applyFill="1" applyBorder="1" applyAlignment="1">
      <alignment horizontal="right" vertical="center" wrapText="1"/>
    </xf>
    <xf numFmtId="166" fontId="15" fillId="0" borderId="26" xfId="0" applyNumberFormat="1" applyFont="1" applyFill="1" applyBorder="1" applyAlignment="1">
      <alignment horizontal="right" vertical="center" wrapText="1"/>
    </xf>
    <xf numFmtId="166" fontId="6" fillId="2" borderId="28" xfId="0" applyNumberFormat="1" applyFont="1" applyFill="1" applyBorder="1" applyAlignment="1">
      <alignment vertical="center" wrapText="1"/>
    </xf>
    <xf numFmtId="49" fontId="15" fillId="0" borderId="38" xfId="0" applyNumberFormat="1" applyFont="1" applyBorder="1" applyAlignment="1" applyProtection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0"/>
  <sheetViews>
    <sheetView showZeros="0" tabSelected="1" view="pageBreakPreview" topLeftCell="B6" zoomScale="86" zoomScaleSheetLayoutView="86" workbookViewId="0">
      <selection activeCell="B28" sqref="A28:XFD28"/>
    </sheetView>
  </sheetViews>
  <sheetFormatPr defaultColWidth="9.140625" defaultRowHeight="15.75" x14ac:dyDescent="0.25"/>
  <cols>
    <col min="1" max="1" width="10.85546875" style="1" hidden="1" customWidth="1"/>
    <col min="2" max="2" width="42.140625" style="5" customWidth="1"/>
    <col min="3" max="3" width="12.42578125" style="5" hidden="1" customWidth="1"/>
    <col min="4" max="4" width="26.5703125" style="5" customWidth="1"/>
    <col min="5" max="5" width="10.28515625" style="5" hidden="1" customWidth="1"/>
    <col min="6" max="6" width="25.5703125" style="5" customWidth="1"/>
    <col min="7" max="7" width="14.140625" style="7" hidden="1" customWidth="1"/>
    <col min="8" max="16384" width="9.140625" style="5"/>
  </cols>
  <sheetData>
    <row r="1" spans="1:7" s="3" customFormat="1" ht="46.5" customHeight="1" x14ac:dyDescent="0.2">
      <c r="B1" s="109" t="s">
        <v>73</v>
      </c>
      <c r="C1" s="109"/>
      <c r="D1" s="109"/>
      <c r="E1" s="109"/>
      <c r="F1" s="109"/>
      <c r="G1" s="109"/>
    </row>
    <row r="2" spans="1:7" s="3" customFormat="1" ht="26.25" customHeight="1" thickBot="1" x14ac:dyDescent="0.25">
      <c r="A2" s="8"/>
      <c r="B2" s="4"/>
      <c r="C2" s="4"/>
      <c r="D2" s="4"/>
      <c r="E2" s="4"/>
      <c r="F2" s="53" t="s">
        <v>65</v>
      </c>
    </row>
    <row r="3" spans="1:7" s="3" customFormat="1" ht="16.5" customHeight="1" x14ac:dyDescent="0.2">
      <c r="A3" s="99" t="s">
        <v>2</v>
      </c>
      <c r="B3" s="101" t="s">
        <v>51</v>
      </c>
      <c r="C3" s="111" t="s">
        <v>3</v>
      </c>
      <c r="D3" s="101" t="s">
        <v>71</v>
      </c>
      <c r="E3" s="101" t="s">
        <v>21</v>
      </c>
      <c r="F3" s="101" t="s">
        <v>72</v>
      </c>
      <c r="G3" s="113" t="s">
        <v>46</v>
      </c>
    </row>
    <row r="4" spans="1:7" s="3" customFormat="1" ht="58.5" customHeight="1" thickBot="1" x14ac:dyDescent="0.25">
      <c r="A4" s="100"/>
      <c r="B4" s="102"/>
      <c r="C4" s="112"/>
      <c r="D4" s="102"/>
      <c r="E4" s="102"/>
      <c r="F4" s="102"/>
      <c r="G4" s="114"/>
    </row>
    <row r="5" spans="1:7" s="3" customFormat="1" hidden="1" x14ac:dyDescent="0.2">
      <c r="A5" s="30">
        <v>1</v>
      </c>
      <c r="B5" s="31">
        <v>1</v>
      </c>
      <c r="C5" s="31">
        <v>2</v>
      </c>
      <c r="D5" s="31">
        <v>3</v>
      </c>
      <c r="E5" s="31">
        <v>4</v>
      </c>
      <c r="F5" s="28">
        <v>4</v>
      </c>
      <c r="G5" s="35">
        <v>5</v>
      </c>
    </row>
    <row r="6" spans="1:7" ht="24.75" customHeight="1" x14ac:dyDescent="0.25">
      <c r="B6" s="103" t="s">
        <v>0</v>
      </c>
      <c r="C6" s="104"/>
      <c r="D6" s="104"/>
      <c r="E6" s="104"/>
      <c r="F6" s="105"/>
      <c r="G6" s="32"/>
    </row>
    <row r="7" spans="1:7" ht="25.5" customHeight="1" x14ac:dyDescent="0.25">
      <c r="A7" s="29"/>
      <c r="B7" s="61" t="s">
        <v>53</v>
      </c>
      <c r="C7" s="47">
        <f>C9+C10+C11+C12</f>
        <v>324164.25</v>
      </c>
      <c r="D7" s="81">
        <f>D9+D10+D11+D12</f>
        <v>868.26400000000001</v>
      </c>
      <c r="E7" s="47">
        <f t="shared" ref="E7" si="0">E9+E10+E11+E12</f>
        <v>0</v>
      </c>
      <c r="F7" s="81">
        <f>F9+F10+F11+F12+F13</f>
        <v>392.82286000000005</v>
      </c>
      <c r="G7" s="36">
        <f>F7/D7%</f>
        <v>45.242329521896572</v>
      </c>
    </row>
    <row r="8" spans="1:7" s="71" customFormat="1" ht="15" customHeight="1" thickBot="1" x14ac:dyDescent="0.3">
      <c r="A8" s="69"/>
      <c r="B8" s="72" t="s">
        <v>52</v>
      </c>
      <c r="C8" s="49"/>
      <c r="D8" s="89"/>
      <c r="E8" s="49"/>
      <c r="F8" s="64"/>
      <c r="G8" s="70"/>
    </row>
    <row r="9" spans="1:7" ht="23.25" customHeight="1" x14ac:dyDescent="0.25">
      <c r="A9" s="15" t="s">
        <v>4</v>
      </c>
      <c r="B9" s="62" t="s">
        <v>5</v>
      </c>
      <c r="C9" s="48">
        <v>170638.55</v>
      </c>
      <c r="D9" s="90">
        <v>77.52</v>
      </c>
      <c r="E9" s="48"/>
      <c r="F9" s="80">
        <v>62.034709999999997</v>
      </c>
      <c r="G9" s="37">
        <f>F9/D9%</f>
        <v>80.024135706914336</v>
      </c>
    </row>
    <row r="10" spans="1:7" ht="24" customHeight="1" x14ac:dyDescent="0.25">
      <c r="A10" s="2" t="s">
        <v>24</v>
      </c>
      <c r="B10" s="62" t="s">
        <v>12</v>
      </c>
      <c r="C10" s="48">
        <v>36737.699999999997</v>
      </c>
      <c r="D10" s="90">
        <v>75</v>
      </c>
      <c r="E10" s="48"/>
      <c r="F10" s="80">
        <v>5.9280200000000001</v>
      </c>
      <c r="G10" s="37">
        <f>F10/D10%</f>
        <v>7.9040266666666668</v>
      </c>
    </row>
    <row r="11" spans="1:7" ht="22.5" customHeight="1" x14ac:dyDescent="0.25">
      <c r="A11" s="2"/>
      <c r="B11" s="62" t="s">
        <v>48</v>
      </c>
      <c r="C11" s="48">
        <v>116312</v>
      </c>
      <c r="D11" s="90">
        <v>714.74400000000003</v>
      </c>
      <c r="E11" s="48"/>
      <c r="F11" s="80">
        <v>322.06013000000002</v>
      </c>
      <c r="G11" s="37">
        <f t="shared" ref="G11:G18" si="1">F11/D11%</f>
        <v>45.059508019654587</v>
      </c>
    </row>
    <row r="12" spans="1:7" ht="25.5" customHeight="1" x14ac:dyDescent="0.25">
      <c r="A12" s="26" t="s">
        <v>13</v>
      </c>
      <c r="B12" s="62" t="s">
        <v>47</v>
      </c>
      <c r="C12" s="48">
        <v>476</v>
      </c>
      <c r="D12" s="90">
        <v>1</v>
      </c>
      <c r="E12" s="48"/>
      <c r="F12" s="80">
        <v>2.8</v>
      </c>
      <c r="G12" s="37">
        <f t="shared" si="1"/>
        <v>280</v>
      </c>
    </row>
    <row r="13" spans="1:7" ht="25.5" customHeight="1" x14ac:dyDescent="0.25">
      <c r="A13" s="26"/>
      <c r="B13" s="62" t="s">
        <v>69</v>
      </c>
      <c r="C13" s="48"/>
      <c r="D13" s="90"/>
      <c r="E13" s="48"/>
      <c r="F13" s="80"/>
      <c r="G13" s="37"/>
    </row>
    <row r="14" spans="1:7" ht="30.75" customHeight="1" x14ac:dyDescent="0.25">
      <c r="A14" s="26"/>
      <c r="B14" s="61" t="s">
        <v>54</v>
      </c>
      <c r="C14" s="47">
        <f>C16+C17+C18+C19+C21+C24</f>
        <v>40155.417999999998</v>
      </c>
      <c r="D14" s="81">
        <f>D16+D17+D18+D19+D21+D24+D26</f>
        <v>271.81</v>
      </c>
      <c r="E14" s="47">
        <f t="shared" ref="E14" si="2">E16+E17+E18+E19+E21+E24+E26</f>
        <v>0</v>
      </c>
      <c r="F14" s="82">
        <f>F16+F17+F18+F19+F21+F24+F26+F20</f>
        <v>268.65854999999999</v>
      </c>
      <c r="G14" s="36">
        <f t="shared" si="1"/>
        <v>98.840568779662249</v>
      </c>
    </row>
    <row r="15" spans="1:7" s="71" customFormat="1" ht="15" customHeight="1" x14ac:dyDescent="0.25">
      <c r="A15" s="69"/>
      <c r="B15" s="72" t="s">
        <v>52</v>
      </c>
      <c r="C15" s="49"/>
      <c r="D15" s="89"/>
      <c r="E15" s="49"/>
      <c r="F15" s="64"/>
      <c r="G15" s="70"/>
    </row>
    <row r="16" spans="1:7" ht="20.25" hidden="1" customHeight="1" x14ac:dyDescent="0.25">
      <c r="A16" s="2" t="s">
        <v>14</v>
      </c>
      <c r="B16" s="62" t="s">
        <v>10</v>
      </c>
      <c r="C16" s="49">
        <v>17692.673999999999</v>
      </c>
      <c r="D16" s="90"/>
      <c r="E16" s="48"/>
      <c r="F16" s="64"/>
      <c r="G16" s="37" t="e">
        <f t="shared" si="1"/>
        <v>#DIV/0!</v>
      </c>
    </row>
    <row r="17" spans="1:7" ht="21.75" customHeight="1" x14ac:dyDescent="0.25">
      <c r="A17" s="2" t="s">
        <v>14</v>
      </c>
      <c r="B17" s="62" t="s">
        <v>6</v>
      </c>
      <c r="C17" s="49">
        <v>551.08799999999997</v>
      </c>
      <c r="D17" s="90">
        <v>13.21</v>
      </c>
      <c r="E17" s="48"/>
      <c r="F17" s="93">
        <v>9.9071999999999996</v>
      </c>
      <c r="G17" s="37">
        <f t="shared" si="1"/>
        <v>74.997728993186982</v>
      </c>
    </row>
    <row r="18" spans="1:7" ht="12.75" hidden="1" customHeight="1" x14ac:dyDescent="0.25">
      <c r="A18" s="2" t="s">
        <v>25</v>
      </c>
      <c r="B18" s="62" t="s">
        <v>15</v>
      </c>
      <c r="C18" s="49"/>
      <c r="D18" s="90"/>
      <c r="E18" s="49"/>
      <c r="F18" s="64"/>
      <c r="G18" s="37" t="e">
        <f t="shared" si="1"/>
        <v>#DIV/0!</v>
      </c>
    </row>
    <row r="19" spans="1:7" ht="12.75" hidden="1" customHeight="1" x14ac:dyDescent="0.25">
      <c r="A19" s="2" t="s">
        <v>26</v>
      </c>
      <c r="B19" s="62" t="s">
        <v>16</v>
      </c>
      <c r="C19" s="49">
        <v>19382.276999999998</v>
      </c>
      <c r="D19" s="90"/>
      <c r="E19" s="49"/>
      <c r="F19" s="64"/>
      <c r="G19" s="37" t="e">
        <f t="shared" ref="G19:G20" si="3">F19/D19%</f>
        <v>#DIV/0!</v>
      </c>
    </row>
    <row r="20" spans="1:7" ht="24.75" customHeight="1" x14ac:dyDescent="0.25">
      <c r="A20" s="2" t="s">
        <v>33</v>
      </c>
      <c r="B20" s="62" t="s">
        <v>34</v>
      </c>
      <c r="C20" s="50"/>
      <c r="D20" s="87"/>
      <c r="E20" s="50"/>
      <c r="F20" s="94"/>
      <c r="G20" s="37" t="e">
        <f t="shared" si="3"/>
        <v>#DIV/0!</v>
      </c>
    </row>
    <row r="21" spans="1:7" ht="21" customHeight="1" x14ac:dyDescent="0.25">
      <c r="A21" s="2" t="s">
        <v>32</v>
      </c>
      <c r="B21" s="98" t="s">
        <v>70</v>
      </c>
      <c r="C21" s="49">
        <f>0.001+1878.061</f>
        <v>1878.0619999999999</v>
      </c>
      <c r="D21" s="90"/>
      <c r="E21" s="49"/>
      <c r="F21" s="94">
        <v>-0.54864999999999997</v>
      </c>
      <c r="G21" s="37" t="e">
        <f t="shared" ref="G21:G22" si="4">F21/D21%</f>
        <v>#DIV/0!</v>
      </c>
    </row>
    <row r="22" spans="1:7" ht="17.25" hidden="1" customHeight="1" x14ac:dyDescent="0.25">
      <c r="A22" s="2" t="s">
        <v>27</v>
      </c>
      <c r="B22" s="62" t="s">
        <v>7</v>
      </c>
      <c r="C22" s="48"/>
      <c r="D22" s="90"/>
      <c r="E22" s="48"/>
      <c r="F22" s="63"/>
      <c r="G22" s="37" t="e">
        <f t="shared" si="4"/>
        <v>#DIV/0!</v>
      </c>
    </row>
    <row r="23" spans="1:7" ht="14.25" hidden="1" customHeight="1" x14ac:dyDescent="0.25">
      <c r="A23" s="2" t="s">
        <v>35</v>
      </c>
      <c r="B23" s="62" t="s">
        <v>36</v>
      </c>
      <c r="C23" s="50"/>
      <c r="D23" s="87"/>
      <c r="E23" s="50"/>
      <c r="F23" s="58"/>
      <c r="G23" s="37" t="e">
        <f t="shared" ref="G23" si="5">F23/D23%</f>
        <v>#DIV/0!</v>
      </c>
    </row>
    <row r="24" spans="1:7" ht="12" hidden="1" customHeight="1" x14ac:dyDescent="0.25">
      <c r="A24" s="27" t="s">
        <v>22</v>
      </c>
      <c r="B24" s="62" t="s">
        <v>23</v>
      </c>
      <c r="C24" s="49">
        <v>651.31700000000001</v>
      </c>
      <c r="D24" s="90"/>
      <c r="E24" s="49"/>
      <c r="F24" s="64"/>
      <c r="G24" s="37" t="e">
        <f>F24/D24%</f>
        <v>#DIV/0!</v>
      </c>
    </row>
    <row r="25" spans="1:7" ht="15.75" hidden="1" customHeight="1" x14ac:dyDescent="0.25">
      <c r="A25" s="2" t="s">
        <v>28</v>
      </c>
      <c r="B25" s="62" t="s">
        <v>8</v>
      </c>
      <c r="C25" s="49"/>
      <c r="D25" s="90"/>
      <c r="E25" s="49"/>
      <c r="F25" s="64"/>
      <c r="G25" s="37" t="e">
        <f t="shared" ref="G25" si="6">F25/D25%</f>
        <v>#DIV/0!</v>
      </c>
    </row>
    <row r="26" spans="1:7" ht="27.75" customHeight="1" thickBot="1" x14ac:dyDescent="0.3">
      <c r="A26" s="16" t="s">
        <v>29</v>
      </c>
      <c r="B26" s="62" t="s">
        <v>68</v>
      </c>
      <c r="C26" s="49">
        <v>6</v>
      </c>
      <c r="D26" s="90">
        <v>258.60000000000002</v>
      </c>
      <c r="E26" s="49"/>
      <c r="F26" s="94">
        <v>259.3</v>
      </c>
      <c r="G26" s="37" t="s">
        <v>11</v>
      </c>
    </row>
    <row r="27" spans="1:7" ht="33" customHeight="1" thickBot="1" x14ac:dyDescent="0.3">
      <c r="B27" s="65" t="s">
        <v>1</v>
      </c>
      <c r="C27" s="51" t="e">
        <f>C9+#REF!+C10+#REF!+C11+C16+C17+C18+C19+C21+C22+C24+C25+C20+C23</f>
        <v>#REF!</v>
      </c>
      <c r="D27" s="91">
        <f>D9+D10+D11+D12+D16+D17+D19+D21+D24+D26</f>
        <v>1140.0740000000001</v>
      </c>
      <c r="E27" s="51">
        <f>E9+E10+E11+E12+E16+E17+E19+E21+E24+E26</f>
        <v>0</v>
      </c>
      <c r="F27" s="97">
        <f>F9+F10+F11+F12+F16+F17+F19+F21+F24+F26+F20+F13</f>
        <v>661.4814100000001</v>
      </c>
      <c r="G27" s="12">
        <f>F27/D27*100</f>
        <v>58.020918817550452</v>
      </c>
    </row>
    <row r="28" spans="1:7" ht="0.75" customHeight="1" thickBot="1" x14ac:dyDescent="0.3">
      <c r="A28" s="2" t="s">
        <v>44</v>
      </c>
      <c r="B28" s="66" t="s">
        <v>55</v>
      </c>
      <c r="C28" s="47">
        <v>5529.2479999999996</v>
      </c>
      <c r="D28" s="81">
        <v>3714.2518599999999</v>
      </c>
      <c r="E28" s="47"/>
      <c r="F28" s="82">
        <v>2419.5517300000001</v>
      </c>
      <c r="G28" s="38">
        <f t="shared" ref="G28:G29" si="7">F28/D28%</f>
        <v>65.142371093811619</v>
      </c>
    </row>
    <row r="29" spans="1:7" s="6" customFormat="1" ht="0.75" customHeight="1" thickBot="1" x14ac:dyDescent="0.3">
      <c r="A29" s="16" t="s">
        <v>41</v>
      </c>
      <c r="B29" s="62" t="s">
        <v>17</v>
      </c>
      <c r="C29" s="95"/>
      <c r="D29" s="96"/>
      <c r="E29" s="52"/>
      <c r="F29" s="83"/>
      <c r="G29" s="39" t="e">
        <f t="shared" si="7"/>
        <v>#DIV/0!</v>
      </c>
    </row>
    <row r="30" spans="1:7" ht="31.5" customHeight="1" thickBot="1" x14ac:dyDescent="0.3">
      <c r="B30" s="65" t="s">
        <v>18</v>
      </c>
      <c r="C30" s="47">
        <f>C28+C29</f>
        <v>5529.2479999999996</v>
      </c>
      <c r="D30" s="81">
        <v>3714.2518599999999</v>
      </c>
      <c r="E30" s="81">
        <f t="shared" ref="D30:F30" si="8">E28+E29</f>
        <v>0</v>
      </c>
      <c r="F30" s="81">
        <v>2419.5517300000001</v>
      </c>
      <c r="G30" s="12">
        <f>F30/D30*100</f>
        <v>65.142371093811619</v>
      </c>
    </row>
    <row r="31" spans="1:7" s="6" customFormat="1" ht="19.5" customHeight="1" x14ac:dyDescent="0.25">
      <c r="B31" s="65" t="s">
        <v>19</v>
      </c>
      <c r="C31" s="47" t="e">
        <f>C27+C30</f>
        <v>#REF!</v>
      </c>
      <c r="D31" s="81">
        <f>D27+D30</f>
        <v>4854.3258599999999</v>
      </c>
      <c r="E31" s="47">
        <f t="shared" ref="E31" si="9">E27+E30</f>
        <v>0</v>
      </c>
      <c r="F31" s="82">
        <f>F27+F30</f>
        <v>3081.0331400000005</v>
      </c>
      <c r="G31" s="13">
        <f>F31/D31*100</f>
        <v>63.469845841786984</v>
      </c>
    </row>
    <row r="32" spans="1:7" ht="0.75" customHeight="1" x14ac:dyDescent="0.25">
      <c r="A32" s="2" t="s">
        <v>42</v>
      </c>
      <c r="B32" s="67" t="s">
        <v>9</v>
      </c>
      <c r="C32" s="52"/>
      <c r="D32" s="92"/>
      <c r="E32" s="52"/>
      <c r="F32" s="83"/>
      <c r="G32" s="9" t="s">
        <v>11</v>
      </c>
    </row>
    <row r="33" spans="1:7" ht="27" customHeight="1" thickBot="1" x14ac:dyDescent="0.3">
      <c r="B33" s="76" t="s">
        <v>49</v>
      </c>
      <c r="C33" s="75" t="e">
        <f>C31+C32</f>
        <v>#REF!</v>
      </c>
      <c r="D33" s="84">
        <f>D31+D32</f>
        <v>4854.3258599999999</v>
      </c>
      <c r="E33" s="84">
        <f t="shared" ref="E33" si="10">E31+E32</f>
        <v>0</v>
      </c>
      <c r="F33" s="84">
        <f>F31+F32</f>
        <v>3081.0331400000005</v>
      </c>
      <c r="G33" s="40">
        <f>F33/D33*100</f>
        <v>63.469845841786984</v>
      </c>
    </row>
    <row r="34" spans="1:7" s="71" customFormat="1" ht="46.5" customHeight="1" thickBot="1" x14ac:dyDescent="0.3">
      <c r="A34" s="73"/>
      <c r="B34" s="77" t="s">
        <v>66</v>
      </c>
      <c r="C34" s="78"/>
      <c r="D34" s="79">
        <f>D48-D33</f>
        <v>49.878229999999348</v>
      </c>
      <c r="E34" s="79">
        <f t="shared" ref="E34" si="11">E48-E33</f>
        <v>219236.70291999998</v>
      </c>
      <c r="F34" s="85">
        <f>F48-F33</f>
        <v>-430.46342000000095</v>
      </c>
      <c r="G34" s="74"/>
    </row>
    <row r="35" spans="1:7" ht="21.75" customHeight="1" thickBot="1" x14ac:dyDescent="0.3">
      <c r="B35" s="115" t="s">
        <v>37</v>
      </c>
      <c r="C35" s="116"/>
      <c r="D35" s="116"/>
      <c r="E35" s="116"/>
      <c r="F35" s="117"/>
      <c r="G35" s="68"/>
    </row>
    <row r="36" spans="1:7" ht="42.75" hidden="1" customHeight="1" thickBot="1" x14ac:dyDescent="0.3">
      <c r="A36" s="15" t="s">
        <v>30</v>
      </c>
      <c r="B36" s="56" t="s">
        <v>31</v>
      </c>
      <c r="C36" s="54">
        <v>0</v>
      </c>
      <c r="D36" s="55">
        <v>1610.29</v>
      </c>
      <c r="E36" s="55">
        <v>0</v>
      </c>
      <c r="F36" s="57">
        <v>0</v>
      </c>
      <c r="G36" s="41" t="s">
        <v>11</v>
      </c>
    </row>
    <row r="37" spans="1:7" ht="21.75" customHeight="1" thickBot="1" x14ac:dyDescent="0.3">
      <c r="A37" s="2" t="s">
        <v>20</v>
      </c>
      <c r="B37" s="62" t="s">
        <v>31</v>
      </c>
      <c r="C37" s="50">
        <v>369854.91599999997</v>
      </c>
      <c r="D37" s="87">
        <v>1805.693</v>
      </c>
      <c r="E37" s="50"/>
      <c r="F37" s="86">
        <v>1304.9399000000001</v>
      </c>
      <c r="G37" s="42" t="s">
        <v>11</v>
      </c>
    </row>
    <row r="38" spans="1:7" ht="20.45" customHeight="1" x14ac:dyDescent="0.25">
      <c r="A38" s="27"/>
      <c r="B38" s="62" t="s">
        <v>56</v>
      </c>
      <c r="C38" s="50"/>
      <c r="D38" s="87">
        <v>110.14</v>
      </c>
      <c r="E38" s="50"/>
      <c r="F38" s="87">
        <v>77.748930000000001</v>
      </c>
      <c r="G38" s="39"/>
    </row>
    <row r="39" spans="1:7" ht="18" customHeight="1" x14ac:dyDescent="0.25">
      <c r="A39" s="27"/>
      <c r="B39" s="62" t="s">
        <v>57</v>
      </c>
      <c r="C39" s="50"/>
      <c r="D39" s="87">
        <v>114.58899</v>
      </c>
      <c r="E39" s="50"/>
      <c r="F39" s="87">
        <v>44.499679999999998</v>
      </c>
      <c r="G39" s="39"/>
    </row>
    <row r="40" spans="1:7" ht="21" customHeight="1" x14ac:dyDescent="0.25">
      <c r="A40" s="27"/>
      <c r="B40" s="62" t="s">
        <v>62</v>
      </c>
      <c r="C40" s="50"/>
      <c r="D40" s="87">
        <v>811.29552999999999</v>
      </c>
      <c r="E40" s="50"/>
      <c r="F40" s="87">
        <v>41.138550000000002</v>
      </c>
      <c r="G40" s="39"/>
    </row>
    <row r="41" spans="1:7" ht="24" customHeight="1" x14ac:dyDescent="0.25">
      <c r="A41" s="27"/>
      <c r="B41" s="62" t="s">
        <v>58</v>
      </c>
      <c r="C41" s="50"/>
      <c r="D41" s="87">
        <v>1470.61357</v>
      </c>
      <c r="E41" s="50"/>
      <c r="F41" s="87">
        <v>840.94665999999995</v>
      </c>
      <c r="G41" s="39"/>
    </row>
    <row r="42" spans="1:7" ht="15" hidden="1" customHeight="1" x14ac:dyDescent="0.25">
      <c r="A42" s="27"/>
      <c r="B42" s="62" t="s">
        <v>63</v>
      </c>
      <c r="C42" s="50"/>
      <c r="D42" s="87"/>
      <c r="E42" s="50"/>
      <c r="F42" s="87"/>
      <c r="G42" s="39"/>
    </row>
    <row r="43" spans="1:7" ht="15" customHeight="1" x14ac:dyDescent="0.25">
      <c r="A43" s="27"/>
      <c r="B43" s="62" t="s">
        <v>67</v>
      </c>
      <c r="C43" s="50"/>
      <c r="D43" s="87">
        <v>585.07899999999995</v>
      </c>
      <c r="E43" s="50"/>
      <c r="F43" s="87">
        <v>341.29599999999999</v>
      </c>
      <c r="G43" s="39"/>
    </row>
    <row r="44" spans="1:7" ht="25.5" hidden="1" customHeight="1" x14ac:dyDescent="0.25">
      <c r="A44" s="27"/>
      <c r="B44" s="62" t="s">
        <v>61</v>
      </c>
      <c r="C44" s="50"/>
      <c r="D44" s="87"/>
      <c r="E44" s="50"/>
      <c r="F44" s="87"/>
      <c r="G44" s="39"/>
    </row>
    <row r="45" spans="1:7" ht="12.75" hidden="1" customHeight="1" x14ac:dyDescent="0.25">
      <c r="A45" s="27"/>
      <c r="B45" s="62" t="s">
        <v>64</v>
      </c>
      <c r="C45" s="50"/>
      <c r="D45" s="87"/>
      <c r="E45" s="50"/>
      <c r="F45" s="87"/>
      <c r="G45" s="39"/>
    </row>
    <row r="46" spans="1:7" ht="20.25" hidden="1" customHeight="1" x14ac:dyDescent="0.25">
      <c r="A46" s="27"/>
      <c r="B46" s="62" t="s">
        <v>59</v>
      </c>
      <c r="C46" s="50"/>
      <c r="D46" s="87"/>
      <c r="E46" s="50"/>
      <c r="F46" s="87"/>
      <c r="G46" s="39"/>
    </row>
    <row r="47" spans="1:7" ht="24" customHeight="1" thickBot="1" x14ac:dyDescent="0.3">
      <c r="A47" s="16" t="s">
        <v>20</v>
      </c>
      <c r="B47" s="62" t="s">
        <v>60</v>
      </c>
      <c r="C47" s="50"/>
      <c r="D47" s="87">
        <v>6.7939999999999996</v>
      </c>
      <c r="E47" s="50">
        <v>219236.70291999998</v>
      </c>
      <c r="F47" s="87"/>
      <c r="G47" s="39">
        <f t="shared" ref="G47" si="12">F47/D47%</f>
        <v>0</v>
      </c>
    </row>
    <row r="48" spans="1:7" ht="24.75" customHeight="1" thickBot="1" x14ac:dyDescent="0.3">
      <c r="B48" s="59" t="s">
        <v>50</v>
      </c>
      <c r="C48" s="60">
        <f>C36+C37+C47</f>
        <v>369854.91599999997</v>
      </c>
      <c r="D48" s="88">
        <f>D37+D38+D39+D40+D41+D43+D42+D47</f>
        <v>4904.2040899999993</v>
      </c>
      <c r="E48" s="60">
        <f t="shared" ref="E48" si="13">SUM(E37:E47)</f>
        <v>219236.70291999998</v>
      </c>
      <c r="F48" s="88">
        <f>SUM(F37:F47)</f>
        <v>2650.5697199999995</v>
      </c>
      <c r="G48" s="40" t="s">
        <v>11</v>
      </c>
    </row>
    <row r="49" spans="1:7" ht="38.25" hidden="1" customHeight="1" thickBot="1" x14ac:dyDescent="0.3">
      <c r="B49" s="106" t="s">
        <v>38</v>
      </c>
      <c r="C49" s="107"/>
      <c r="D49" s="107"/>
      <c r="E49" s="107"/>
      <c r="F49" s="108"/>
      <c r="G49" s="33"/>
    </row>
    <row r="50" spans="1:7" ht="33.75" hidden="1" customHeight="1" thickBot="1" x14ac:dyDescent="0.3">
      <c r="A50" s="22"/>
      <c r="B50" s="23" t="s">
        <v>39</v>
      </c>
      <c r="C50" s="17"/>
      <c r="D50" s="17"/>
      <c r="E50" s="17"/>
      <c r="F50" s="44">
        <v>-19081.773659999999</v>
      </c>
      <c r="G50" s="42" t="s">
        <v>11</v>
      </c>
    </row>
    <row r="51" spans="1:7" ht="32.25" hidden="1" customHeight="1" thickBot="1" x14ac:dyDescent="0.3">
      <c r="A51" s="24"/>
      <c r="B51" s="21" t="s">
        <v>40</v>
      </c>
      <c r="C51" s="14">
        <v>0</v>
      </c>
      <c r="D51" s="14">
        <f>SUM(D50)</f>
        <v>0</v>
      </c>
      <c r="E51" s="14">
        <f>SUM(E50)</f>
        <v>0</v>
      </c>
      <c r="F51" s="45">
        <f>SUM(F50)</f>
        <v>-19081.773659999999</v>
      </c>
      <c r="G51" s="43" t="s">
        <v>11</v>
      </c>
    </row>
    <row r="52" spans="1:7" s="6" customFormat="1" ht="35.25" hidden="1" customHeight="1" thickBot="1" x14ac:dyDescent="0.3">
      <c r="A52" s="25"/>
      <c r="B52" s="19" t="s">
        <v>43</v>
      </c>
      <c r="C52" s="20"/>
      <c r="D52" s="18"/>
      <c r="E52" s="11"/>
      <c r="F52" s="46">
        <v>23251.378189999999</v>
      </c>
      <c r="G52" s="34"/>
    </row>
    <row r="53" spans="1:7" ht="13.5" customHeight="1" x14ac:dyDescent="0.25"/>
    <row r="54" spans="1:7" hidden="1" x14ac:dyDescent="0.25"/>
    <row r="55" spans="1:7" hidden="1" x14ac:dyDescent="0.25"/>
    <row r="56" spans="1:7" hidden="1" x14ac:dyDescent="0.25"/>
    <row r="57" spans="1:7" ht="18.75" hidden="1" customHeight="1" x14ac:dyDescent="0.3">
      <c r="B57" s="110" t="s">
        <v>45</v>
      </c>
      <c r="C57" s="110"/>
      <c r="D57" s="110"/>
      <c r="E57" s="110"/>
      <c r="F57" s="110"/>
      <c r="G57" s="110"/>
    </row>
    <row r="58" spans="1:7" hidden="1" x14ac:dyDescent="0.25"/>
    <row r="60" spans="1:7" x14ac:dyDescent="0.25">
      <c r="C60" s="10"/>
      <c r="D60" s="10"/>
      <c r="E60" s="10"/>
      <c r="F60" s="10"/>
      <c r="G60" s="10"/>
    </row>
  </sheetData>
  <mergeCells count="12">
    <mergeCell ref="B57:G57"/>
    <mergeCell ref="F3:F4"/>
    <mergeCell ref="E3:E4"/>
    <mergeCell ref="C3:C4"/>
    <mergeCell ref="B3:B4"/>
    <mergeCell ref="G3:G4"/>
    <mergeCell ref="B35:F35"/>
    <mergeCell ref="A3:A4"/>
    <mergeCell ref="D3:D4"/>
    <mergeCell ref="B6:F6"/>
    <mergeCell ref="B49:F49"/>
    <mergeCell ref="B1:G1"/>
  </mergeCells>
  <phoneticPr fontId="1" type="noConversion"/>
  <pageMargins left="0.86614173228346458" right="0.19685039370078741" top="0.19685039370078741" bottom="0.15748031496062992" header="0.15748031496062992" footer="0.1574803149606299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сентябрь 22</vt:lpstr>
      <vt:lpstr>'сентябрь 22'!Область_печати</vt:lpstr>
    </vt:vector>
  </TitlesOfParts>
  <Company>ФО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 </cp:lastModifiedBy>
  <cp:lastPrinted>2020-03-05T12:15:28Z</cp:lastPrinted>
  <dcterms:created xsi:type="dcterms:W3CDTF">2005-02-17T05:18:08Z</dcterms:created>
  <dcterms:modified xsi:type="dcterms:W3CDTF">2022-10-13T13:08:13Z</dcterms:modified>
</cp:coreProperties>
</file>