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Исполнения\Исполнения 2023\"/>
    </mc:Choice>
  </mc:AlternateContent>
  <bookViews>
    <workbookView xWindow="10305" yWindow="-15" windowWidth="10200" windowHeight="7035"/>
  </bookViews>
  <sheets>
    <sheet name="июль 2023" sheetId="1" r:id="rId1"/>
  </sheets>
  <definedNames>
    <definedName name="_xlnm.Print_Area" localSheetId="0">'июль 2023'!$B$1:$F$57</definedName>
  </definedNames>
  <calcPr calcId="152511"/>
</workbook>
</file>

<file path=xl/calcChain.xml><?xml version="1.0" encoding="utf-8"?>
<calcChain xmlns="http://schemas.openxmlformats.org/spreadsheetml/2006/main">
  <c r="F33" i="1" l="1"/>
  <c r="D33" i="1"/>
  <c r="F26" i="1" l="1"/>
  <c r="F32" i="1" s="1"/>
  <c r="E47" i="1" l="1"/>
  <c r="F47" i="1"/>
  <c r="D47" i="1"/>
  <c r="E26" i="1" l="1"/>
  <c r="E13" i="1"/>
  <c r="F13" i="1"/>
  <c r="E7" i="1" l="1"/>
  <c r="C7" i="1"/>
  <c r="C20" i="1" l="1"/>
  <c r="C13" i="1" s="1"/>
  <c r="G20" i="1" l="1"/>
  <c r="D13" i="1" l="1"/>
  <c r="G13" i="1" s="1"/>
  <c r="D26" i="1"/>
  <c r="D32" i="1" s="1"/>
  <c r="D7" i="1"/>
  <c r="F7" i="1"/>
  <c r="G19" i="1"/>
  <c r="G7" i="1" l="1"/>
  <c r="G24" i="1"/>
  <c r="D50" i="1" l="1"/>
  <c r="F50" i="1"/>
  <c r="G17" i="1" l="1"/>
  <c r="G28" i="1" l="1"/>
  <c r="G27" i="1" l="1"/>
  <c r="G23" i="1"/>
  <c r="G21" i="1"/>
  <c r="G18" i="1"/>
  <c r="G16" i="1"/>
  <c r="G15" i="1"/>
  <c r="G10" i="1"/>
  <c r="G46" i="1" l="1"/>
  <c r="G22" i="1" l="1"/>
  <c r="D35" i="1"/>
  <c r="C26" i="1" l="1"/>
  <c r="G9" i="1" l="1"/>
  <c r="G12" i="1" l="1"/>
  <c r="E50" i="1"/>
  <c r="G11" i="1" l="1"/>
  <c r="C29" i="1" l="1"/>
  <c r="E29" i="1"/>
  <c r="G29" i="1" l="1"/>
  <c r="E30" i="1"/>
  <c r="E32" i="1" s="1"/>
  <c r="E33" i="1" s="1"/>
  <c r="C30" i="1"/>
  <c r="G26" i="1"/>
  <c r="G30" i="1" l="1"/>
  <c r="C47" i="1" l="1"/>
  <c r="C32" i="1" l="1"/>
  <c r="G32" i="1" l="1"/>
</calcChain>
</file>

<file path=xl/sharedStrings.xml><?xml version="1.0" encoding="utf-8"?>
<sst xmlns="http://schemas.openxmlformats.org/spreadsheetml/2006/main" count="83" uniqueCount="73">
  <si>
    <t>ДОХОДЫ</t>
  </si>
  <si>
    <t>Итого налоговые и неналоговые доходы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</si>
  <si>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</si>
  <si>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Утвержд. на год</t>
  </si>
  <si>
    <t>10102000010000110</t>
  </si>
  <si>
    <t>Налог на доходы физических лиц</t>
  </si>
  <si>
    <t>Доходы от сдачи в аренду имущества</t>
  </si>
  <si>
    <t>Доходы от продажи зем.участков</t>
  </si>
  <si>
    <t>Невыясненные поступления</t>
  </si>
  <si>
    <t>Возврат остатков субсидий</t>
  </si>
  <si>
    <t>Арендная плата за земли</t>
  </si>
  <si>
    <t>х</t>
  </si>
  <si>
    <t>Налог на имущество физ. лиц</t>
  </si>
  <si>
    <t>10606000000000110</t>
  </si>
  <si>
    <t>11105000000000120</t>
  </si>
  <si>
    <t>Прочие поступления от использования имущества (найм)</t>
  </si>
  <si>
    <t>Иные межбюджетные трансферты</t>
  </si>
  <si>
    <t xml:space="preserve">Итого собственные доходы </t>
  </si>
  <si>
    <t>1403</t>
  </si>
  <si>
    <t>План отчётн. периода</t>
  </si>
  <si>
    <t>11600000000000000</t>
  </si>
  <si>
    <t>Штрафы, санкции, возмещение ущерба</t>
  </si>
  <si>
    <t>10601030130000110</t>
  </si>
  <si>
    <t>11107015130000120</t>
  </si>
  <si>
    <t>11109045130000120</t>
  </si>
  <si>
    <t>11406013130000430</t>
  </si>
  <si>
    <t>11701050130000180</t>
  </si>
  <si>
    <t>11705050130000180</t>
  </si>
  <si>
    <t>0113</t>
  </si>
  <si>
    <t>Общегосударственные вопросы</t>
  </si>
  <si>
    <t>11402053130000410</t>
  </si>
  <si>
    <t>11300000000000130</t>
  </si>
  <si>
    <t>Доходы от оказания платных услуг и компенсации затрат государства</t>
  </si>
  <si>
    <t>11406313130000430</t>
  </si>
  <si>
    <t>Плата за увеличение площади земельных участков</t>
  </si>
  <si>
    <t>РАСХОДЫ</t>
  </si>
  <si>
    <t>ИСТОЧНИКИ ФИНАНСИРОВАНИЯ ДЕФИЦИТА БЮДЖЕТА</t>
  </si>
  <si>
    <t>Изменение остатков средств</t>
  </si>
  <si>
    <t>ИТОГО ИСТОЧНИКИ (дефицит (+), профицит (-)</t>
  </si>
  <si>
    <t>20245160130000150</t>
  </si>
  <si>
    <t>21960010130000150</t>
  </si>
  <si>
    <t>Остаток средств на счете на 01.02.2020 г.</t>
  </si>
  <si>
    <t>20216001130000150</t>
  </si>
  <si>
    <t>Руководитель ФБП ЗМР            ________________      О.П.Дёгтева</t>
  </si>
  <si>
    <t>Доходы от проджи земельных участков и имущества</t>
  </si>
  <si>
    <t xml:space="preserve">% исполнения </t>
  </si>
  <si>
    <t>Прочие налоговые доходы</t>
  </si>
  <si>
    <t xml:space="preserve">Земельный налог </t>
  </si>
  <si>
    <t>ВСЕГО ДОХОДОВ</t>
  </si>
  <si>
    <t>ВСЕГО РАСХОДОВ</t>
  </si>
  <si>
    <t>Показатели</t>
  </si>
  <si>
    <t>в т.ч.:</t>
  </si>
  <si>
    <t>Налоговые доходы всего</t>
  </si>
  <si>
    <t>Неналоговые доходы всего</t>
  </si>
  <si>
    <t>Безвозмездные поступления из других уровней бюджетов</t>
  </si>
  <si>
    <t>Национальная оборона</t>
  </si>
  <si>
    <t>Правоохранительная деятельность</t>
  </si>
  <si>
    <t>Жилищно-коммунальное хозяйство</t>
  </si>
  <si>
    <t>Социальная политика</t>
  </si>
  <si>
    <t xml:space="preserve">Межбюджетные трансферты </t>
  </si>
  <si>
    <t>Физическая культура и спорт</t>
  </si>
  <si>
    <t>Национальная экономика</t>
  </si>
  <si>
    <t>Охрана окружающей среды</t>
  </si>
  <si>
    <t>Средства самообложения</t>
  </si>
  <si>
    <t>тыс. руб.</t>
  </si>
  <si>
    <t>Источники финансирования дефицита бюджета (изменение остатков)</t>
  </si>
  <si>
    <t>Культура, кинематография</t>
  </si>
  <si>
    <t>Доходы от компенсации затрат</t>
  </si>
  <si>
    <t>Уточненный план на 2023г.</t>
  </si>
  <si>
    <t>Безвозмездные перечисления</t>
  </si>
  <si>
    <t>Прочие неналоговые доходы (самообложения граждан)</t>
  </si>
  <si>
    <t>Итоги исполнения бюджета М.Акиловского СП на 01.08.2023 года</t>
  </si>
  <si>
    <t>Исполнено  на 01.08.2023г.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</si>
</sst>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8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11">
    <xf numFmtId="0" fontId="0" fillId="0" borderId="0" xfId="0"/>
    <xf numFmtId="0" fontId="2" fillId="0" borderId="0" xfId="0" applyFont="1" applyFill="1"/>
    <xf numFmtId="49" fontId="2" fillId="0" borderId="6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7" fillId="0" borderId="0" xfId="0" applyFont="1" applyFill="1"/>
    <xf numFmtId="0" fontId="6" fillId="0" borderId="0" xfId="0" applyFont="1" applyFill="1"/>
    <xf numFmtId="0" fontId="8" fillId="0" borderId="0" xfId="0" applyFont="1" applyFill="1"/>
    <xf numFmtId="0" fontId="5" fillId="0" borderId="5" xfId="0" applyFont="1" applyFill="1" applyBorder="1" applyAlignment="1">
      <alignment horizontal="center" vertical="center" wrapText="1"/>
    </xf>
    <xf numFmtId="164" fontId="12" fillId="0" borderId="8" xfId="0" applyNumberFormat="1" applyFont="1" applyFill="1" applyBorder="1" applyAlignment="1">
      <alignment horizontal="right" vertical="center" wrapText="1"/>
    </xf>
    <xf numFmtId="3" fontId="7" fillId="0" borderId="0" xfId="0" applyNumberFormat="1" applyFont="1" applyFill="1"/>
    <xf numFmtId="4" fontId="7" fillId="5" borderId="9" xfId="0" applyNumberFormat="1" applyFont="1" applyFill="1" applyBorder="1" applyAlignment="1">
      <alignment horizontal="right" vertical="center" wrapText="1"/>
    </xf>
    <xf numFmtId="164" fontId="6" fillId="2" borderId="2" xfId="0" applyNumberFormat="1" applyFont="1" applyFill="1" applyBorder="1" applyAlignment="1">
      <alignment horizontal="right" vertical="center" wrapText="1"/>
    </xf>
    <xf numFmtId="165" fontId="6" fillId="2" borderId="13" xfId="0" applyNumberFormat="1" applyFont="1" applyFill="1" applyBorder="1" applyAlignment="1">
      <alignment horizontal="right" vertical="center" wrapText="1"/>
    </xf>
    <xf numFmtId="3" fontId="10" fillId="3" borderId="16" xfId="0" applyNumberFormat="1" applyFont="1" applyFill="1" applyBorder="1" applyAlignment="1">
      <alignment horizontal="right" vertical="center"/>
    </xf>
    <xf numFmtId="49" fontId="2" fillId="0" borderId="11" xfId="0" applyNumberFormat="1" applyFont="1" applyFill="1" applyBorder="1" applyAlignment="1">
      <alignment horizontal="center" vertical="center" wrapText="1"/>
    </xf>
    <xf numFmtId="49" fontId="2" fillId="0" borderId="18" xfId="0" applyNumberFormat="1" applyFont="1" applyFill="1" applyBorder="1" applyAlignment="1">
      <alignment horizontal="center" vertical="center" wrapText="1"/>
    </xf>
    <xf numFmtId="3" fontId="11" fillId="4" borderId="9" xfId="0" applyNumberFormat="1" applyFont="1" applyFill="1" applyBorder="1" applyAlignment="1">
      <alignment horizontal="right" vertical="center" wrapText="1"/>
    </xf>
    <xf numFmtId="0" fontId="7" fillId="5" borderId="9" xfId="0" applyFont="1" applyFill="1" applyBorder="1" applyAlignment="1">
      <alignment horizontal="left" vertical="center" wrapText="1"/>
    </xf>
    <xf numFmtId="0" fontId="7" fillId="5" borderId="12" xfId="0" applyFont="1" applyFill="1" applyBorder="1" applyAlignment="1">
      <alignment vertical="center" wrapText="1"/>
    </xf>
    <xf numFmtId="0" fontId="7" fillId="5" borderId="9" xfId="0" applyFont="1" applyFill="1" applyBorder="1" applyAlignment="1">
      <alignment vertical="center" wrapText="1"/>
    </xf>
    <xf numFmtId="0" fontId="10" fillId="3" borderId="15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left" vertical="center" wrapText="1"/>
    </xf>
    <xf numFmtId="0" fontId="2" fillId="0" borderId="19" xfId="0" applyFont="1" applyFill="1" applyBorder="1"/>
    <xf numFmtId="0" fontId="6" fillId="0" borderId="20" xfId="0" applyFont="1" applyFill="1" applyBorder="1"/>
    <xf numFmtId="49" fontId="4" fillId="0" borderId="6" xfId="0" applyNumberFormat="1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vertical="center" wrapText="1"/>
    </xf>
    <xf numFmtId="3" fontId="6" fillId="4" borderId="14" xfId="0" applyNumberFormat="1" applyFont="1" applyFill="1" applyBorder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164" fontId="15" fillId="2" borderId="8" xfId="0" applyNumberFormat="1" applyFont="1" applyFill="1" applyBorder="1" applyAlignment="1">
      <alignment horizontal="right" vertical="center" wrapText="1"/>
    </xf>
    <xf numFmtId="164" fontId="15" fillId="0" borderId="8" xfId="0" applyNumberFormat="1" applyFont="1" applyFill="1" applyBorder="1" applyAlignment="1">
      <alignment horizontal="right" vertical="center" wrapText="1"/>
    </xf>
    <xf numFmtId="164" fontId="15" fillId="0" borderId="2" xfId="0" applyNumberFormat="1" applyFont="1" applyFill="1" applyBorder="1" applyAlignment="1">
      <alignment horizontal="right" vertical="center" wrapText="1"/>
    </xf>
    <xf numFmtId="164" fontId="12" fillId="0" borderId="7" xfId="0" applyNumberFormat="1" applyFont="1" applyFill="1" applyBorder="1" applyAlignment="1">
      <alignment horizontal="right" vertical="center" wrapText="1"/>
    </xf>
    <xf numFmtId="165" fontId="6" fillId="2" borderId="30" xfId="0" applyNumberFormat="1" applyFont="1" applyFill="1" applyBorder="1" applyAlignment="1">
      <alignment horizontal="right" vertical="center"/>
    </xf>
    <xf numFmtId="164" fontId="8" fillId="0" borderId="13" xfId="0" applyNumberFormat="1" applyFont="1" applyFill="1" applyBorder="1" applyAlignment="1">
      <alignment horizontal="right" vertical="center" wrapText="1"/>
    </xf>
    <xf numFmtId="164" fontId="12" fillId="0" borderId="2" xfId="0" applyNumberFormat="1" applyFont="1" applyFill="1" applyBorder="1" applyAlignment="1">
      <alignment horizontal="right" vertical="center" wrapText="1"/>
    </xf>
    <xf numFmtId="165" fontId="10" fillId="3" borderId="7" xfId="0" applyNumberFormat="1" applyFont="1" applyFill="1" applyBorder="1" applyAlignment="1">
      <alignment horizontal="right" vertical="center"/>
    </xf>
    <xf numFmtId="3" fontId="6" fillId="4" borderId="10" xfId="0" applyNumberFormat="1" applyFont="1" applyFill="1" applyBorder="1" applyAlignment="1">
      <alignment horizontal="right" vertical="center" wrapText="1"/>
    </xf>
    <xf numFmtId="3" fontId="10" fillId="3" borderId="17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vertical="center" wrapText="1"/>
    </xf>
    <xf numFmtId="3" fontId="6" fillId="2" borderId="26" xfId="0" applyNumberFormat="1" applyFont="1" applyFill="1" applyBorder="1" applyAlignment="1">
      <alignment horizontal="right" vertical="center" wrapText="1"/>
    </xf>
    <xf numFmtId="3" fontId="6" fillId="0" borderId="26" xfId="0" applyNumberFormat="1" applyFont="1" applyFill="1" applyBorder="1" applyAlignment="1">
      <alignment horizontal="right" vertical="center" wrapText="1"/>
    </xf>
    <xf numFmtId="3" fontId="6" fillId="4" borderId="26" xfId="0" applyNumberFormat="1" applyFont="1" applyFill="1" applyBorder="1" applyAlignment="1">
      <alignment horizontal="right" vertical="center" wrapText="1"/>
    </xf>
    <xf numFmtId="3" fontId="7" fillId="4" borderId="26" xfId="0" applyNumberFormat="1" applyFont="1" applyFill="1" applyBorder="1" applyAlignment="1">
      <alignment horizontal="right" vertical="center" wrapText="1"/>
    </xf>
    <xf numFmtId="3" fontId="6" fillId="2" borderId="26" xfId="0" applyNumberFormat="1" applyFont="1" applyFill="1" applyBorder="1" applyAlignment="1">
      <alignment vertical="center" wrapText="1"/>
    </xf>
    <xf numFmtId="3" fontId="13" fillId="0" borderId="26" xfId="0" applyNumberFormat="1" applyFont="1" applyFill="1" applyBorder="1" applyAlignment="1">
      <alignment horizontal="right" vertical="center" wrapText="1"/>
    </xf>
    <xf numFmtId="3" fontId="11" fillId="0" borderId="26" xfId="0" applyNumberFormat="1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right" vertical="center" wrapText="1"/>
    </xf>
    <xf numFmtId="3" fontId="9" fillId="5" borderId="26" xfId="0" applyNumberFormat="1" applyFont="1" applyFill="1" applyBorder="1" applyAlignment="1">
      <alignment horizontal="right" vertical="center" wrapText="1"/>
    </xf>
    <xf numFmtId="3" fontId="7" fillId="5" borderId="26" xfId="0" applyNumberFormat="1" applyFont="1" applyFill="1" applyBorder="1" applyAlignment="1">
      <alignment horizontal="right" vertical="center" wrapText="1"/>
    </xf>
    <xf numFmtId="0" fontId="7" fillId="0" borderId="27" xfId="0" applyFont="1" applyFill="1" applyBorder="1" applyAlignment="1">
      <alignment horizontal="left" vertical="center" wrapText="1"/>
    </xf>
    <xf numFmtId="3" fontId="7" fillId="5" borderId="28" xfId="0" applyNumberFormat="1" applyFont="1" applyFill="1" applyBorder="1" applyAlignment="1">
      <alignment horizontal="right" vertical="center" wrapText="1"/>
    </xf>
    <xf numFmtId="0" fontId="6" fillId="6" borderId="32" xfId="0" applyFont="1" applyFill="1" applyBorder="1" applyAlignment="1">
      <alignment vertical="center"/>
    </xf>
    <xf numFmtId="3" fontId="6" fillId="6" borderId="33" xfId="0" applyNumberFormat="1" applyFont="1" applyFill="1" applyBorder="1" applyAlignment="1">
      <alignment horizontal="right" vertical="center"/>
    </xf>
    <xf numFmtId="0" fontId="6" fillId="2" borderId="27" xfId="0" applyFont="1" applyFill="1" applyBorder="1" applyAlignment="1">
      <alignment horizontal="center" vertical="center" wrapText="1"/>
    </xf>
    <xf numFmtId="0" fontId="16" fillId="0" borderId="27" xfId="0" applyFont="1" applyFill="1" applyBorder="1" applyAlignment="1">
      <alignment horizontal="left" vertical="center" wrapText="1"/>
    </xf>
    <xf numFmtId="0" fontId="6" fillId="2" borderId="27" xfId="0" applyFont="1" applyFill="1" applyBorder="1" applyAlignment="1">
      <alignment vertical="center" wrapText="1"/>
    </xf>
    <xf numFmtId="0" fontId="16" fillId="2" borderId="27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165" fontId="6" fillId="0" borderId="24" xfId="0" applyNumberFormat="1" applyFont="1" applyFill="1" applyBorder="1" applyAlignment="1">
      <alignment horizontal="right" vertical="center"/>
    </xf>
    <xf numFmtId="0" fontId="6" fillId="4" borderId="19" xfId="0" applyFont="1" applyFill="1" applyBorder="1" applyAlignment="1">
      <alignment horizontal="center" vertical="center" wrapText="1"/>
    </xf>
    <xf numFmtId="164" fontId="15" fillId="4" borderId="8" xfId="0" applyNumberFormat="1" applyFont="1" applyFill="1" applyBorder="1" applyAlignment="1">
      <alignment horizontal="right" vertical="center" wrapText="1"/>
    </xf>
    <xf numFmtId="0" fontId="7" fillId="4" borderId="0" xfId="0" applyFont="1" applyFill="1"/>
    <xf numFmtId="0" fontId="6" fillId="4" borderId="27" xfId="0" applyFont="1" applyFill="1" applyBorder="1" applyAlignment="1">
      <alignment horizontal="left" vertical="center" wrapText="1"/>
    </xf>
    <xf numFmtId="0" fontId="2" fillId="4" borderId="0" xfId="0" applyFont="1" applyFill="1"/>
    <xf numFmtId="165" fontId="6" fillId="4" borderId="24" xfId="0" applyNumberFormat="1" applyFont="1" applyFill="1" applyBorder="1" applyAlignment="1">
      <alignment horizontal="right" vertical="center"/>
    </xf>
    <xf numFmtId="3" fontId="6" fillId="6" borderId="35" xfId="0" applyNumberFormat="1" applyFont="1" applyFill="1" applyBorder="1" applyAlignment="1">
      <alignment horizontal="right" vertical="center"/>
    </xf>
    <xf numFmtId="0" fontId="6" fillId="6" borderId="37" xfId="0" applyFont="1" applyFill="1" applyBorder="1" applyAlignment="1">
      <alignment vertical="center"/>
    </xf>
    <xf numFmtId="0" fontId="16" fillId="6" borderId="12" xfId="0" applyFont="1" applyFill="1" applyBorder="1" applyAlignment="1">
      <alignment horizontal="left" vertical="center" wrapText="1"/>
    </xf>
    <xf numFmtId="3" fontId="6" fillId="6" borderId="34" xfId="0" applyNumberFormat="1" applyFont="1" applyFill="1" applyBorder="1" applyAlignment="1">
      <alignment horizontal="right" vertical="center"/>
    </xf>
    <xf numFmtId="3" fontId="6" fillId="6" borderId="9" xfId="0" applyNumberFormat="1" applyFont="1" applyFill="1" applyBorder="1" applyAlignment="1">
      <alignment horizontal="right" vertical="center"/>
    </xf>
    <xf numFmtId="165" fontId="6" fillId="0" borderId="26" xfId="0" applyNumberFormat="1" applyFont="1" applyFill="1" applyBorder="1" applyAlignment="1">
      <alignment horizontal="right" vertical="center" wrapText="1"/>
    </xf>
    <xf numFmtId="165" fontId="6" fillId="2" borderId="26" xfId="0" applyNumberFormat="1" applyFont="1" applyFill="1" applyBorder="1" applyAlignment="1">
      <alignment horizontal="right" vertical="center" wrapText="1"/>
    </xf>
    <xf numFmtId="165" fontId="6" fillId="6" borderId="35" xfId="0" applyNumberFormat="1" applyFont="1" applyFill="1" applyBorder="1" applyAlignment="1">
      <alignment horizontal="right" vertical="center"/>
    </xf>
    <xf numFmtId="165" fontId="7" fillId="4" borderId="26" xfId="0" applyNumberFormat="1" applyFont="1" applyFill="1" applyBorder="1" applyAlignment="1">
      <alignment horizontal="right" vertical="center" wrapText="1"/>
    </xf>
    <xf numFmtId="165" fontId="6" fillId="6" borderId="33" xfId="0" applyNumberFormat="1" applyFont="1" applyFill="1" applyBorder="1" applyAlignment="1">
      <alignment horizontal="right" vertical="center"/>
    </xf>
    <xf numFmtId="165" fontId="7" fillId="4" borderId="28" xfId="0" applyNumberFormat="1" applyFont="1" applyFill="1" applyBorder="1" applyAlignment="1">
      <alignment horizontal="right" vertical="center" wrapText="1"/>
    </xf>
    <xf numFmtId="165" fontId="6" fillId="2" borderId="28" xfId="0" applyNumberFormat="1" applyFont="1" applyFill="1" applyBorder="1" applyAlignment="1">
      <alignment horizontal="right" vertical="center" wrapText="1"/>
    </xf>
    <xf numFmtId="165" fontId="6" fillId="4" borderId="28" xfId="0" applyNumberFormat="1" applyFont="1" applyFill="1" applyBorder="1" applyAlignment="1">
      <alignment horizontal="right" vertical="center" wrapText="1"/>
    </xf>
    <xf numFmtId="165" fontId="6" fillId="0" borderId="28" xfId="0" applyNumberFormat="1" applyFont="1" applyFill="1" applyBorder="1" applyAlignment="1">
      <alignment horizontal="right" vertical="center" wrapText="1"/>
    </xf>
    <xf numFmtId="165" fontId="6" fillId="2" borderId="28" xfId="0" applyNumberFormat="1" applyFont="1" applyFill="1" applyBorder="1" applyAlignment="1">
      <alignment vertical="center" wrapText="1"/>
    </xf>
    <xf numFmtId="165" fontId="11" fillId="0" borderId="28" xfId="0" applyNumberFormat="1" applyFont="1" applyFill="1" applyBorder="1" applyAlignment="1">
      <alignment horizontal="right" vertical="center" wrapText="1"/>
    </xf>
    <xf numFmtId="165" fontId="6" fillId="6" borderId="36" xfId="0" applyNumberFormat="1" applyFont="1" applyFill="1" applyBorder="1" applyAlignment="1">
      <alignment horizontal="right" vertical="center"/>
    </xf>
    <xf numFmtId="165" fontId="6" fillId="6" borderId="9" xfId="0" applyNumberFormat="1" applyFont="1" applyFill="1" applyBorder="1" applyAlignment="1">
      <alignment horizontal="right" vertical="center"/>
    </xf>
    <xf numFmtId="165" fontId="6" fillId="2" borderId="26" xfId="0" applyNumberFormat="1" applyFont="1" applyFill="1" applyBorder="1" applyAlignment="1">
      <alignment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9"/>
  <sheetViews>
    <sheetView showZeros="0" tabSelected="1" view="pageBreakPreview" topLeftCell="B16" zoomScale="86" zoomScaleSheetLayoutView="86" workbookViewId="0">
      <selection activeCell="B34" sqref="B34:F34"/>
    </sheetView>
  </sheetViews>
  <sheetFormatPr defaultColWidth="9.140625" defaultRowHeight="15.75" x14ac:dyDescent="0.25"/>
  <cols>
    <col min="1" max="1" width="10.85546875" style="1" hidden="1" customWidth="1"/>
    <col min="2" max="2" width="42.140625" style="5" customWidth="1"/>
    <col min="3" max="3" width="12.42578125" style="5" hidden="1" customWidth="1"/>
    <col min="4" max="4" width="26.5703125" style="5" customWidth="1"/>
    <col min="5" max="5" width="10.28515625" style="5" hidden="1" customWidth="1"/>
    <col min="6" max="6" width="25.5703125" style="5" customWidth="1"/>
    <col min="7" max="7" width="14.140625" style="7" hidden="1" customWidth="1"/>
    <col min="8" max="16384" width="9.140625" style="5"/>
  </cols>
  <sheetData>
    <row r="1" spans="1:7" s="3" customFormat="1" ht="46.5" customHeight="1" x14ac:dyDescent="0.2">
      <c r="B1" s="102" t="s">
        <v>71</v>
      </c>
      <c r="C1" s="102"/>
      <c r="D1" s="102"/>
      <c r="E1" s="102"/>
      <c r="F1" s="102"/>
      <c r="G1" s="102"/>
    </row>
    <row r="2" spans="1:7" s="3" customFormat="1" ht="26.25" customHeight="1" thickBot="1" x14ac:dyDescent="0.25">
      <c r="A2" s="8"/>
      <c r="B2" s="4"/>
      <c r="C2" s="4"/>
      <c r="D2" s="4"/>
      <c r="E2" s="4"/>
      <c r="F2" s="54" t="s">
        <v>64</v>
      </c>
    </row>
    <row r="3" spans="1:7" s="3" customFormat="1" ht="16.5" customHeight="1" x14ac:dyDescent="0.2">
      <c r="A3" s="92" t="s">
        <v>2</v>
      </c>
      <c r="B3" s="94" t="s">
        <v>50</v>
      </c>
      <c r="C3" s="104" t="s">
        <v>3</v>
      </c>
      <c r="D3" s="94" t="s">
        <v>68</v>
      </c>
      <c r="E3" s="94" t="s">
        <v>19</v>
      </c>
      <c r="F3" s="94" t="s">
        <v>72</v>
      </c>
      <c r="G3" s="106" t="s">
        <v>45</v>
      </c>
    </row>
    <row r="4" spans="1:7" s="3" customFormat="1" ht="58.5" customHeight="1" thickBot="1" x14ac:dyDescent="0.25">
      <c r="A4" s="93"/>
      <c r="B4" s="95"/>
      <c r="C4" s="105"/>
      <c r="D4" s="95"/>
      <c r="E4" s="95"/>
      <c r="F4" s="95"/>
      <c r="G4" s="107"/>
    </row>
    <row r="5" spans="1:7" s="3" customFormat="1" hidden="1" x14ac:dyDescent="0.2">
      <c r="A5" s="30">
        <v>1</v>
      </c>
      <c r="B5" s="31">
        <v>1</v>
      </c>
      <c r="C5" s="31">
        <v>2</v>
      </c>
      <c r="D5" s="31">
        <v>3</v>
      </c>
      <c r="E5" s="31">
        <v>4</v>
      </c>
      <c r="F5" s="28">
        <v>4</v>
      </c>
      <c r="G5" s="35">
        <v>5</v>
      </c>
    </row>
    <row r="6" spans="1:7" ht="24.75" customHeight="1" x14ac:dyDescent="0.25">
      <c r="B6" s="96" t="s">
        <v>0</v>
      </c>
      <c r="C6" s="97"/>
      <c r="D6" s="97"/>
      <c r="E6" s="97"/>
      <c r="F6" s="98"/>
      <c r="G6" s="32"/>
    </row>
    <row r="7" spans="1:7" ht="25.5" customHeight="1" x14ac:dyDescent="0.25">
      <c r="A7" s="29"/>
      <c r="B7" s="61" t="s">
        <v>52</v>
      </c>
      <c r="C7" s="47">
        <f>C9+C10+C11+C12</f>
        <v>324164.25</v>
      </c>
      <c r="D7" s="79">
        <f>D9+D10+D11+D12</f>
        <v>860.4</v>
      </c>
      <c r="E7" s="47">
        <f>E9+E10+E11+E12</f>
        <v>0</v>
      </c>
      <c r="F7" s="84">
        <f>F9+F10+F11+F12</f>
        <v>-100.34173000000001</v>
      </c>
      <c r="G7" s="36">
        <f>F7/D7%</f>
        <v>-11.662218735471876</v>
      </c>
    </row>
    <row r="8" spans="1:7" s="69" customFormat="1" ht="15" customHeight="1" thickBot="1" x14ac:dyDescent="0.3">
      <c r="A8" s="67"/>
      <c r="B8" s="70" t="s">
        <v>51</v>
      </c>
      <c r="C8" s="49"/>
      <c r="D8" s="49"/>
      <c r="E8" s="49"/>
      <c r="F8" s="85"/>
      <c r="G8" s="68"/>
    </row>
    <row r="9" spans="1:7" ht="23.25" customHeight="1" x14ac:dyDescent="0.25">
      <c r="A9" s="15" t="s">
        <v>4</v>
      </c>
      <c r="B9" s="62" t="s">
        <v>5</v>
      </c>
      <c r="C9" s="48">
        <v>170638.55</v>
      </c>
      <c r="D9" s="78">
        <v>93.9</v>
      </c>
      <c r="E9" s="48"/>
      <c r="F9" s="86">
        <v>48.696779999999997</v>
      </c>
      <c r="G9" s="37">
        <f>F9/D9%</f>
        <v>51.860255591054305</v>
      </c>
    </row>
    <row r="10" spans="1:7" ht="24" customHeight="1" x14ac:dyDescent="0.25">
      <c r="A10" s="2" t="s">
        <v>22</v>
      </c>
      <c r="B10" s="62" t="s">
        <v>12</v>
      </c>
      <c r="C10" s="48">
        <v>36737.699999999997</v>
      </c>
      <c r="D10" s="78">
        <v>40</v>
      </c>
      <c r="E10" s="48"/>
      <c r="F10" s="86">
        <v>-0.47743000000000002</v>
      </c>
      <c r="G10" s="37">
        <f>F10/D10%</f>
        <v>-1.1935750000000001</v>
      </c>
    </row>
    <row r="11" spans="1:7" ht="22.5" customHeight="1" x14ac:dyDescent="0.25">
      <c r="A11" s="2"/>
      <c r="B11" s="62" t="s">
        <v>47</v>
      </c>
      <c r="C11" s="48">
        <v>116312</v>
      </c>
      <c r="D11" s="78">
        <v>723</v>
      </c>
      <c r="E11" s="48"/>
      <c r="F11" s="86">
        <v>-148.96108000000001</v>
      </c>
      <c r="G11" s="37">
        <f t="shared" ref="G11:G17" si="0">F11/D11%</f>
        <v>-20.603192254495159</v>
      </c>
    </row>
    <row r="12" spans="1:7" ht="35.25" customHeight="1" x14ac:dyDescent="0.25">
      <c r="A12" s="26" t="s">
        <v>13</v>
      </c>
      <c r="B12" s="62" t="s">
        <v>46</v>
      </c>
      <c r="C12" s="48">
        <v>476</v>
      </c>
      <c r="D12" s="78">
        <v>3.5</v>
      </c>
      <c r="E12" s="48"/>
      <c r="F12" s="86">
        <v>0.4</v>
      </c>
      <c r="G12" s="37">
        <f t="shared" si="0"/>
        <v>11.428571428571429</v>
      </c>
    </row>
    <row r="13" spans="1:7" ht="1.5" hidden="1" customHeight="1" x14ac:dyDescent="0.25">
      <c r="A13" s="26"/>
      <c r="B13" s="61" t="s">
        <v>53</v>
      </c>
      <c r="C13" s="47">
        <f>C15+C16+C17+C18+C20+C23</f>
        <v>40155.417999999998</v>
      </c>
      <c r="D13" s="47">
        <f>D15+D16+D17+D18+D20+D23+D25</f>
        <v>246.56</v>
      </c>
      <c r="E13" s="47">
        <f t="shared" ref="E13:F13" si="1">E15+E16+E17+E18+E20+E23+E25</f>
        <v>0</v>
      </c>
      <c r="F13" s="84">
        <f t="shared" si="1"/>
        <v>252.61239999999998</v>
      </c>
      <c r="G13" s="36">
        <f t="shared" si="0"/>
        <v>102.45473718364697</v>
      </c>
    </row>
    <row r="14" spans="1:7" s="69" customFormat="1" ht="24.75" hidden="1" customHeight="1" x14ac:dyDescent="0.25">
      <c r="A14" s="67"/>
      <c r="B14" s="70" t="s">
        <v>51</v>
      </c>
      <c r="C14" s="49"/>
      <c r="D14" s="49"/>
      <c r="E14" s="49"/>
      <c r="F14" s="85"/>
      <c r="G14" s="68"/>
    </row>
    <row r="15" spans="1:7" ht="22.5" hidden="1" customHeight="1" x14ac:dyDescent="0.25">
      <c r="A15" s="2" t="s">
        <v>14</v>
      </c>
      <c r="B15" s="62" t="s">
        <v>10</v>
      </c>
      <c r="C15" s="49">
        <v>17692.673999999999</v>
      </c>
      <c r="D15" s="48"/>
      <c r="E15" s="48"/>
      <c r="F15" s="85"/>
      <c r="G15" s="37" t="e">
        <f t="shared" si="0"/>
        <v>#DIV/0!</v>
      </c>
    </row>
    <row r="16" spans="1:7" ht="29.25" customHeight="1" x14ac:dyDescent="0.25">
      <c r="A16" s="2" t="s">
        <v>14</v>
      </c>
      <c r="B16" s="62" t="s">
        <v>6</v>
      </c>
      <c r="C16" s="49">
        <v>551.08799999999997</v>
      </c>
      <c r="D16" s="48">
        <v>13.21</v>
      </c>
      <c r="E16" s="48"/>
      <c r="F16" s="85">
        <v>19.2624</v>
      </c>
      <c r="G16" s="37">
        <f t="shared" si="0"/>
        <v>145.81680545041635</v>
      </c>
    </row>
    <row r="17" spans="1:7" ht="41.25" hidden="1" customHeight="1" x14ac:dyDescent="0.25">
      <c r="A17" s="2" t="s">
        <v>23</v>
      </c>
      <c r="B17" s="62" t="s">
        <v>67</v>
      </c>
      <c r="C17" s="49"/>
      <c r="D17" s="48"/>
      <c r="E17" s="49"/>
      <c r="F17" s="85"/>
      <c r="G17" s="37" t="e">
        <f t="shared" si="0"/>
        <v>#DIV/0!</v>
      </c>
    </row>
    <row r="18" spans="1:7" ht="49.5" hidden="1" customHeight="1" x14ac:dyDescent="0.25">
      <c r="A18" s="2" t="s">
        <v>24</v>
      </c>
      <c r="B18" s="62" t="s">
        <v>15</v>
      </c>
      <c r="C18" s="49">
        <v>19382.276999999998</v>
      </c>
      <c r="D18" s="48"/>
      <c r="E18" s="49"/>
      <c r="F18" s="85"/>
      <c r="G18" s="37" t="e">
        <f t="shared" ref="G18:G19" si="2">F18/D18%</f>
        <v>#DIV/0!</v>
      </c>
    </row>
    <row r="19" spans="1:7" ht="39" hidden="1" customHeight="1" x14ac:dyDescent="0.25">
      <c r="A19" s="2" t="s">
        <v>31</v>
      </c>
      <c r="B19" s="62" t="s">
        <v>32</v>
      </c>
      <c r="C19" s="50"/>
      <c r="D19" s="50"/>
      <c r="E19" s="50"/>
      <c r="F19" s="83"/>
      <c r="G19" s="37" t="e">
        <f t="shared" si="2"/>
        <v>#DIV/0!</v>
      </c>
    </row>
    <row r="20" spans="1:7" ht="43.5" hidden="1" customHeight="1" x14ac:dyDescent="0.25">
      <c r="A20" s="2" t="s">
        <v>30</v>
      </c>
      <c r="B20" s="62" t="s">
        <v>44</v>
      </c>
      <c r="C20" s="49">
        <f>0.001+1878.061</f>
        <v>1878.0619999999999</v>
      </c>
      <c r="D20" s="48"/>
      <c r="E20" s="49"/>
      <c r="F20" s="85"/>
      <c r="G20" s="37" t="e">
        <f t="shared" ref="G20:G21" si="3">F20/D20%</f>
        <v>#DIV/0!</v>
      </c>
    </row>
    <row r="21" spans="1:7" ht="46.5" hidden="1" customHeight="1" thickBot="1" x14ac:dyDescent="0.3">
      <c r="A21" s="2" t="s">
        <v>25</v>
      </c>
      <c r="B21" s="62" t="s">
        <v>7</v>
      </c>
      <c r="C21" s="48"/>
      <c r="D21" s="48"/>
      <c r="E21" s="48"/>
      <c r="F21" s="86"/>
      <c r="G21" s="37" t="e">
        <f t="shared" si="3"/>
        <v>#DIV/0!</v>
      </c>
    </row>
    <row r="22" spans="1:7" ht="30.75" hidden="1" customHeight="1" thickBot="1" x14ac:dyDescent="0.3">
      <c r="A22" s="2" t="s">
        <v>33</v>
      </c>
      <c r="B22" s="62" t="s">
        <v>34</v>
      </c>
      <c r="C22" s="50"/>
      <c r="D22" s="50"/>
      <c r="E22" s="50"/>
      <c r="F22" s="83"/>
      <c r="G22" s="37" t="e">
        <f t="shared" ref="G22" si="4">F22/D22%</f>
        <v>#DIV/0!</v>
      </c>
    </row>
    <row r="23" spans="1:7" ht="36" hidden="1" customHeight="1" thickBot="1" x14ac:dyDescent="0.3">
      <c r="A23" s="27" t="s">
        <v>20</v>
      </c>
      <c r="B23" s="62" t="s">
        <v>21</v>
      </c>
      <c r="C23" s="49">
        <v>651.31700000000001</v>
      </c>
      <c r="D23" s="48"/>
      <c r="E23" s="49"/>
      <c r="F23" s="85"/>
      <c r="G23" s="37" t="e">
        <f>F23/D23%</f>
        <v>#DIV/0!</v>
      </c>
    </row>
    <row r="24" spans="1:7" ht="31.5" hidden="1" customHeight="1" thickBot="1" x14ac:dyDescent="0.3">
      <c r="A24" s="2" t="s">
        <v>26</v>
      </c>
      <c r="B24" s="62" t="s">
        <v>8</v>
      </c>
      <c r="C24" s="49"/>
      <c r="D24" s="48"/>
      <c r="E24" s="49"/>
      <c r="F24" s="85"/>
      <c r="G24" s="37" t="e">
        <f t="shared" ref="G24" si="5">F24/D24%</f>
        <v>#DIV/0!</v>
      </c>
    </row>
    <row r="25" spans="1:7" ht="31.5" customHeight="1" thickBot="1" x14ac:dyDescent="0.3">
      <c r="A25" s="16" t="s">
        <v>27</v>
      </c>
      <c r="B25" s="62" t="s">
        <v>70</v>
      </c>
      <c r="C25" s="49">
        <v>6</v>
      </c>
      <c r="D25" s="48">
        <v>233.35</v>
      </c>
      <c r="E25" s="49"/>
      <c r="F25" s="85">
        <v>233.35</v>
      </c>
      <c r="G25" s="37" t="s">
        <v>11</v>
      </c>
    </row>
    <row r="26" spans="1:7" ht="15.75" customHeight="1" thickBot="1" x14ac:dyDescent="0.3">
      <c r="B26" s="63" t="s">
        <v>1</v>
      </c>
      <c r="C26" s="51" t="e">
        <f>C9+#REF!+C10+#REF!+C11+C15+C16+C17+C18+C20+C21+C23+C24+C19+C22</f>
        <v>#REF!</v>
      </c>
      <c r="D26" s="91">
        <f>D9+D10+D11+D12+D15+D16+D18+D20+D23+D25</f>
        <v>1106.96</v>
      </c>
      <c r="E26" s="51">
        <f>E9+E10+E11+E12+E15+E16+E18+E20+E23+E25</f>
        <v>0</v>
      </c>
      <c r="F26" s="87">
        <f>F9+F10+F11+F12+F15+F16+F18+F20+F23+F25+F17</f>
        <v>152.27067</v>
      </c>
      <c r="G26" s="12">
        <f>F26/D26*100</f>
        <v>13.755751788682517</v>
      </c>
    </row>
    <row r="27" spans="1:7" ht="36.75" hidden="1" customHeight="1" thickBot="1" x14ac:dyDescent="0.3">
      <c r="A27" s="2" t="s">
        <v>42</v>
      </c>
      <c r="B27" s="64" t="s">
        <v>54</v>
      </c>
      <c r="C27" s="47">
        <v>5529.2479999999996</v>
      </c>
      <c r="D27" s="79"/>
      <c r="E27" s="47"/>
      <c r="F27" s="84">
        <v>0</v>
      </c>
      <c r="G27" s="38" t="e">
        <f t="shared" ref="G27:G28" si="6">F27/D27%</f>
        <v>#DIV/0!</v>
      </c>
    </row>
    <row r="28" spans="1:7" s="6" customFormat="1" ht="16.5" hidden="1" customHeight="1" thickBot="1" x14ac:dyDescent="0.3">
      <c r="A28" s="16" t="s">
        <v>39</v>
      </c>
      <c r="B28" s="65" t="s">
        <v>16</v>
      </c>
      <c r="C28" s="52"/>
      <c r="D28" s="53"/>
      <c r="E28" s="53"/>
      <c r="F28" s="88"/>
      <c r="G28" s="39" t="e">
        <f t="shared" si="6"/>
        <v>#DIV/0!</v>
      </c>
    </row>
    <row r="29" spans="1:7" ht="16.5" customHeight="1" thickBot="1" x14ac:dyDescent="0.3">
      <c r="B29" s="63" t="s">
        <v>69</v>
      </c>
      <c r="C29" s="47">
        <f>C27+C28</f>
        <v>5529.2479999999996</v>
      </c>
      <c r="D29" s="79">
        <v>3854.2871599999999</v>
      </c>
      <c r="E29" s="47">
        <f t="shared" ref="E29" si="7">E27+E28</f>
        <v>0</v>
      </c>
      <c r="F29" s="84">
        <v>1810.0428899999999</v>
      </c>
      <c r="G29" s="12">
        <f>F29/D29*100</f>
        <v>46.96180681047128</v>
      </c>
    </row>
    <row r="30" spans="1:7" s="6" customFormat="1" ht="0.75" customHeight="1" x14ac:dyDescent="0.25">
      <c r="B30" s="63" t="s">
        <v>17</v>
      </c>
      <c r="C30" s="47" t="e">
        <f>C26+C29</f>
        <v>#REF!</v>
      </c>
      <c r="D30" s="79"/>
      <c r="E30" s="47">
        <f t="shared" ref="E30" si="8">E26+E29</f>
        <v>0</v>
      </c>
      <c r="F30" s="84"/>
      <c r="G30" s="13" t="e">
        <f>F30/D30*100</f>
        <v>#DIV/0!</v>
      </c>
    </row>
    <row r="31" spans="1:7" ht="18.75" customHeight="1" x14ac:dyDescent="0.25">
      <c r="A31" s="2" t="s">
        <v>40</v>
      </c>
      <c r="B31" s="65" t="s">
        <v>9</v>
      </c>
      <c r="C31" s="53"/>
      <c r="D31" s="53"/>
      <c r="E31" s="53"/>
      <c r="F31" s="88">
        <v>-4.8810000000000002</v>
      </c>
      <c r="G31" s="9" t="s">
        <v>11</v>
      </c>
    </row>
    <row r="32" spans="1:7" ht="27" customHeight="1" thickBot="1" x14ac:dyDescent="0.3">
      <c r="B32" s="74" t="s">
        <v>48</v>
      </c>
      <c r="C32" s="73" t="e">
        <f>C30+C31</f>
        <v>#REF!</v>
      </c>
      <c r="D32" s="80">
        <f>D26+D29</f>
        <v>4961.2471599999999</v>
      </c>
      <c r="E32" s="73">
        <f>E30+E31</f>
        <v>0</v>
      </c>
      <c r="F32" s="89">
        <f>F26+F29+F31</f>
        <v>1957.43256</v>
      </c>
      <c r="G32" s="40">
        <f>F32/D32*100</f>
        <v>39.454445563240192</v>
      </c>
    </row>
    <row r="33" spans="1:7" s="69" customFormat="1" ht="46.5" customHeight="1" thickBot="1" x14ac:dyDescent="0.3">
      <c r="A33" s="71"/>
      <c r="B33" s="75" t="s">
        <v>65</v>
      </c>
      <c r="C33" s="76"/>
      <c r="D33" s="77">
        <f>D47-D32</f>
        <v>82.663539999999557</v>
      </c>
      <c r="E33" s="77">
        <f t="shared" ref="E33:F33" si="9">E32-E47</f>
        <v>-219236.70291999998</v>
      </c>
      <c r="F33" s="90">
        <f>F47-F32</f>
        <v>-124.08452999999986</v>
      </c>
      <c r="G33" s="72"/>
    </row>
    <row r="34" spans="1:7" ht="22.5" customHeight="1" thickBot="1" x14ac:dyDescent="0.3">
      <c r="B34" s="108" t="s">
        <v>35</v>
      </c>
      <c r="C34" s="109"/>
      <c r="D34" s="109"/>
      <c r="E34" s="109"/>
      <c r="F34" s="110"/>
      <c r="G34" s="66"/>
    </row>
    <row r="35" spans="1:7" ht="27" hidden="1" customHeight="1" x14ac:dyDescent="0.25">
      <c r="A35" s="15" t="s">
        <v>28</v>
      </c>
      <c r="B35" s="57" t="s">
        <v>29</v>
      </c>
      <c r="C35" s="55">
        <v>0</v>
      </c>
      <c r="D35" s="56">
        <f>1-1</f>
        <v>0</v>
      </c>
      <c r="E35" s="56">
        <v>0</v>
      </c>
      <c r="F35" s="58">
        <v>0</v>
      </c>
      <c r="G35" s="41" t="s">
        <v>11</v>
      </c>
    </row>
    <row r="36" spans="1:7" ht="21" customHeight="1" thickBot="1" x14ac:dyDescent="0.3">
      <c r="A36" s="2" t="s">
        <v>18</v>
      </c>
      <c r="B36" s="62" t="s">
        <v>29</v>
      </c>
      <c r="C36" s="50">
        <v>369854.91599999997</v>
      </c>
      <c r="D36" s="81">
        <v>1934.25936</v>
      </c>
      <c r="E36" s="50"/>
      <c r="F36" s="83">
        <v>1060.3945000000001</v>
      </c>
      <c r="G36" s="42" t="s">
        <v>11</v>
      </c>
    </row>
    <row r="37" spans="1:7" ht="21" customHeight="1" x14ac:dyDescent="0.25">
      <c r="A37" s="27"/>
      <c r="B37" s="62" t="s">
        <v>55</v>
      </c>
      <c r="C37" s="50"/>
      <c r="D37" s="81">
        <v>126.42100000000001</v>
      </c>
      <c r="E37" s="50"/>
      <c r="F37" s="81">
        <v>73.787649999999999</v>
      </c>
      <c r="G37" s="39"/>
    </row>
    <row r="38" spans="1:7" ht="21" customHeight="1" x14ac:dyDescent="0.25">
      <c r="A38" s="27"/>
      <c r="B38" s="62" t="s">
        <v>56</v>
      </c>
      <c r="C38" s="50"/>
      <c r="D38" s="81">
        <v>92.5</v>
      </c>
      <c r="E38" s="50"/>
      <c r="F38" s="81">
        <v>0</v>
      </c>
      <c r="G38" s="39"/>
    </row>
    <row r="39" spans="1:7" ht="21" customHeight="1" x14ac:dyDescent="0.25">
      <c r="A39" s="27"/>
      <c r="B39" s="62" t="s">
        <v>61</v>
      </c>
      <c r="C39" s="50"/>
      <c r="D39" s="81">
        <v>833.21067000000005</v>
      </c>
      <c r="E39" s="50"/>
      <c r="F39" s="81">
        <v>0</v>
      </c>
      <c r="G39" s="39"/>
    </row>
    <row r="40" spans="1:7" ht="21" customHeight="1" x14ac:dyDescent="0.25">
      <c r="A40" s="27"/>
      <c r="B40" s="62" t="s">
        <v>57</v>
      </c>
      <c r="C40" s="50"/>
      <c r="D40" s="81">
        <v>1319.35167</v>
      </c>
      <c r="E40" s="50"/>
      <c r="F40" s="81">
        <v>330.08188000000001</v>
      </c>
      <c r="G40" s="39"/>
    </row>
    <row r="41" spans="1:7" ht="21" hidden="1" customHeight="1" x14ac:dyDescent="0.25">
      <c r="A41" s="27"/>
      <c r="B41" s="62" t="s">
        <v>62</v>
      </c>
      <c r="C41" s="50"/>
      <c r="D41" s="81"/>
      <c r="E41" s="50"/>
      <c r="F41" s="81"/>
      <c r="G41" s="39"/>
    </row>
    <row r="42" spans="1:7" ht="18.75" customHeight="1" x14ac:dyDescent="0.25">
      <c r="A42" s="27"/>
      <c r="B42" s="62" t="s">
        <v>66</v>
      </c>
      <c r="C42" s="50"/>
      <c r="D42" s="81">
        <v>738.16800000000001</v>
      </c>
      <c r="E42" s="50"/>
      <c r="F42" s="81">
        <v>369.084</v>
      </c>
      <c r="G42" s="39"/>
    </row>
    <row r="43" spans="1:7" ht="21" hidden="1" customHeight="1" x14ac:dyDescent="0.25">
      <c r="A43" s="27"/>
      <c r="B43" s="62" t="s">
        <v>60</v>
      </c>
      <c r="C43" s="50"/>
      <c r="D43" s="81"/>
      <c r="E43" s="50"/>
      <c r="F43" s="81"/>
      <c r="G43" s="39"/>
    </row>
    <row r="44" spans="1:7" ht="21" hidden="1" customHeight="1" x14ac:dyDescent="0.25">
      <c r="A44" s="27"/>
      <c r="B44" s="62" t="s">
        <v>63</v>
      </c>
      <c r="C44" s="50"/>
      <c r="D44" s="81"/>
      <c r="E44" s="50"/>
      <c r="G44" s="39"/>
    </row>
    <row r="45" spans="1:7" ht="21" hidden="1" customHeight="1" x14ac:dyDescent="0.25">
      <c r="A45" s="27"/>
      <c r="B45" s="62" t="s">
        <v>58</v>
      </c>
      <c r="C45" s="50"/>
      <c r="D45" s="81"/>
      <c r="E45" s="50"/>
      <c r="F45" s="81"/>
      <c r="G45" s="39"/>
    </row>
    <row r="46" spans="1:7" ht="4.5" hidden="1" customHeight="1" thickBot="1" x14ac:dyDescent="0.3">
      <c r="A46" s="16" t="s">
        <v>18</v>
      </c>
      <c r="B46" s="62" t="s">
        <v>59</v>
      </c>
      <c r="C46" s="50"/>
      <c r="D46" s="81"/>
      <c r="E46" s="50">
        <v>219236.70291999998</v>
      </c>
      <c r="F46" s="81"/>
      <c r="G46" s="39" t="e">
        <f t="shared" ref="G46" si="10">F46/D46%</f>
        <v>#DIV/0!</v>
      </c>
    </row>
    <row r="47" spans="1:7" ht="24.75" customHeight="1" thickBot="1" x14ac:dyDescent="0.3">
      <c r="B47" s="59" t="s">
        <v>49</v>
      </c>
      <c r="C47" s="60">
        <f>C35+C36+C46</f>
        <v>369854.91599999997</v>
      </c>
      <c r="D47" s="82">
        <f>SUM(D36:D46)</f>
        <v>5043.9106999999995</v>
      </c>
      <c r="E47" s="60">
        <f t="shared" ref="E47:F47" si="11">SUM(E36:E46)</f>
        <v>219236.70291999998</v>
      </c>
      <c r="F47" s="82">
        <f t="shared" si="11"/>
        <v>1833.3480300000001</v>
      </c>
      <c r="G47" s="40" t="s">
        <v>11</v>
      </c>
    </row>
    <row r="48" spans="1:7" ht="38.25" hidden="1" customHeight="1" thickBot="1" x14ac:dyDescent="0.3">
      <c r="B48" s="99" t="s">
        <v>36</v>
      </c>
      <c r="C48" s="100"/>
      <c r="D48" s="100"/>
      <c r="E48" s="100"/>
      <c r="F48" s="101"/>
      <c r="G48" s="33"/>
    </row>
    <row r="49" spans="1:7" ht="33.75" hidden="1" customHeight="1" thickBot="1" x14ac:dyDescent="0.3">
      <c r="A49" s="22"/>
      <c r="B49" s="23" t="s">
        <v>37</v>
      </c>
      <c r="C49" s="17"/>
      <c r="D49" s="17"/>
      <c r="E49" s="17"/>
      <c r="F49" s="44">
        <v>-19081.773659999999</v>
      </c>
      <c r="G49" s="42" t="s">
        <v>11</v>
      </c>
    </row>
    <row r="50" spans="1:7" ht="32.25" hidden="1" customHeight="1" thickBot="1" x14ac:dyDescent="0.3">
      <c r="A50" s="24"/>
      <c r="B50" s="21" t="s">
        <v>38</v>
      </c>
      <c r="C50" s="14">
        <v>0</v>
      </c>
      <c r="D50" s="14">
        <f>SUM(D49)</f>
        <v>0</v>
      </c>
      <c r="E50" s="14">
        <f>SUM(E49)</f>
        <v>0</v>
      </c>
      <c r="F50" s="45">
        <f>SUM(F49)</f>
        <v>-19081.773659999999</v>
      </c>
      <c r="G50" s="43" t="s">
        <v>11</v>
      </c>
    </row>
    <row r="51" spans="1:7" s="6" customFormat="1" ht="35.25" hidden="1" customHeight="1" thickBot="1" x14ac:dyDescent="0.3">
      <c r="A51" s="25"/>
      <c r="B51" s="19" t="s">
        <v>41</v>
      </c>
      <c r="C51" s="20"/>
      <c r="D51" s="18"/>
      <c r="E51" s="11"/>
      <c r="F51" s="46">
        <v>23251.378189999999</v>
      </c>
      <c r="G51" s="34"/>
    </row>
    <row r="52" spans="1:7" ht="13.5" customHeight="1" x14ac:dyDescent="0.25"/>
    <row r="53" spans="1:7" hidden="1" x14ac:dyDescent="0.25"/>
    <row r="54" spans="1:7" hidden="1" x14ac:dyDescent="0.25"/>
    <row r="55" spans="1:7" hidden="1" x14ac:dyDescent="0.25"/>
    <row r="56" spans="1:7" ht="18.75" hidden="1" customHeight="1" x14ac:dyDescent="0.3">
      <c r="B56" s="103" t="s">
        <v>43</v>
      </c>
      <c r="C56" s="103"/>
      <c r="D56" s="103"/>
      <c r="E56" s="103"/>
      <c r="F56" s="103"/>
      <c r="G56" s="103"/>
    </row>
    <row r="57" spans="1:7" hidden="1" x14ac:dyDescent="0.25"/>
    <row r="59" spans="1:7" x14ac:dyDescent="0.25">
      <c r="C59" s="10"/>
      <c r="D59" s="10"/>
      <c r="E59" s="10"/>
      <c r="F59" s="10"/>
      <c r="G59" s="10"/>
    </row>
  </sheetData>
  <mergeCells count="12">
    <mergeCell ref="B56:G56"/>
    <mergeCell ref="F3:F4"/>
    <mergeCell ref="E3:E4"/>
    <mergeCell ref="C3:C4"/>
    <mergeCell ref="B3:B4"/>
    <mergeCell ref="G3:G4"/>
    <mergeCell ref="B34:F34"/>
    <mergeCell ref="A3:A4"/>
    <mergeCell ref="D3:D4"/>
    <mergeCell ref="B6:F6"/>
    <mergeCell ref="B48:F48"/>
    <mergeCell ref="B1:G1"/>
  </mergeCells>
  <phoneticPr fontId="1" type="noConversion"/>
  <pageMargins left="0.86614173228346458" right="0.19685039370078741" top="0.19685039370078741" bottom="0.15748031496062992" header="0.15748031496062992" footer="0.1574803149606299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июль 2023</vt:lpstr>
      <vt:lpstr>'июль 2023'!Область_печати</vt:lpstr>
    </vt:vector>
  </TitlesOfParts>
  <Company>ФО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Кугушево</cp:lastModifiedBy>
  <cp:lastPrinted>2020-03-05T12:15:28Z</cp:lastPrinted>
  <dcterms:created xsi:type="dcterms:W3CDTF">2005-02-17T05:18:08Z</dcterms:created>
  <dcterms:modified xsi:type="dcterms:W3CDTF">2023-08-10T11:17:14Z</dcterms:modified>
</cp:coreProperties>
</file>