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сполнения\Исполнения 2024\"/>
    </mc:Choice>
  </mc:AlternateContent>
  <bookViews>
    <workbookView xWindow="10305" yWindow="-15" windowWidth="10200" windowHeight="7035"/>
  </bookViews>
  <sheets>
    <sheet name="март 2024" sheetId="1" r:id="rId1"/>
  </sheets>
  <definedNames>
    <definedName name="_xlnm.Print_Area" localSheetId="0">'март 2024'!$B$1:$F$58</definedName>
  </definedNames>
  <calcPr calcId="152511" calcOnSave="0"/>
</workbook>
</file>

<file path=xl/calcChain.xml><?xml version="1.0" encoding="utf-8"?>
<calcChain xmlns="http://schemas.openxmlformats.org/spreadsheetml/2006/main">
  <c r="F26" i="1" l="1"/>
  <c r="F33" i="1" s="1"/>
  <c r="E48" i="1" l="1"/>
  <c r="F48" i="1"/>
  <c r="F34" i="1" s="1"/>
  <c r="D48" i="1"/>
  <c r="E26" i="1" l="1"/>
  <c r="E13" i="1"/>
  <c r="F13" i="1"/>
  <c r="E7" i="1" l="1"/>
  <c r="C7" i="1"/>
  <c r="C20" i="1" l="1"/>
  <c r="C13" i="1" s="1"/>
  <c r="G20" i="1" l="1"/>
  <c r="D13" i="1" l="1"/>
  <c r="G13" i="1" s="1"/>
  <c r="D26" i="1"/>
  <c r="D7" i="1"/>
  <c r="F7" i="1"/>
  <c r="G19" i="1"/>
  <c r="D33" i="1" l="1"/>
  <c r="D34" i="1" s="1"/>
  <c r="G7" i="1"/>
  <c r="G24" i="1"/>
  <c r="D51" i="1" l="1"/>
  <c r="F51" i="1"/>
  <c r="G17" i="1" l="1"/>
  <c r="G28" i="1" l="1"/>
  <c r="G27" i="1" l="1"/>
  <c r="G23" i="1"/>
  <c r="G21" i="1"/>
  <c r="G18" i="1"/>
  <c r="G16" i="1"/>
  <c r="G15" i="1"/>
  <c r="G10" i="1"/>
  <c r="G47" i="1" l="1"/>
  <c r="G22" i="1" l="1"/>
  <c r="D36" i="1"/>
  <c r="C26" i="1" l="1"/>
  <c r="G9" i="1" l="1"/>
  <c r="G12" i="1" l="1"/>
  <c r="E51" i="1"/>
  <c r="G11" i="1" l="1"/>
  <c r="C29" i="1" l="1"/>
  <c r="E29" i="1"/>
  <c r="E33" i="1" s="1"/>
  <c r="G29" i="1" l="1"/>
  <c r="E30" i="1"/>
  <c r="E34" i="1" s="1"/>
  <c r="C30" i="1"/>
  <c r="G26" i="1"/>
  <c r="G30" i="1" l="1"/>
  <c r="C48" i="1" l="1"/>
  <c r="C33" i="1" l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<sst xmlns="http://schemas.openxmlformats.org/spreadsheetml/2006/main" count="84" uniqueCount="74">
  <si>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</si>
  <si>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</si>
  <si>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</si>
  <si>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</si>
  <si>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</si>
  <si>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</si>
  <si>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</si>
  <si>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</si>
  <si>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</si>
  <si>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</si>
  <si>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</si>
  <si>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</si>
  <si>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</si>
  <si>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</si>
  <si>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</si>
  <si>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Прочие поступления от использования имущества (найм)</t>
  </si>
  <si>
    <t>Иные межбюджетные трансферты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</si>
  <si>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</si>
  <si>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</si>
  <si>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</si>
  <si>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</si>
  <si>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</si>
  <si>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</si>
  <si>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</si>
  <si>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</si>
  <si>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</si>
  <si>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</si>
  <si>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</si>
  <si>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</si>
  <si>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</si>
  <si>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</si>
  <si>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</si>
  <si>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</si>
  <si>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</si>
  <si>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</si>
  <si>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</si>
  <si>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</si>
  <si>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</si>
  <si>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</si>
  <si>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</si>
  <si>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</si>
  <si>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</si>
  <si>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</si>
  <si>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</si>
  <si>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>Доходы от проджи земельных участков и имущества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</si>
  <si>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</si>
  <si>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</si>
  <si>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</si>
  <si>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</si>
  <si>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</si>
  <si>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</si>
  <si>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</si>
  <si>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</si>
  <si>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</si>
  <si>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</si>
  <si>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</si>
  <si>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</si>
  <si>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</si>
  <si>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</si>
  <si>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</si>
  <si>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</si>
  <si>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</si>
  <si>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</si>
  <si>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</si>
  <si>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</si>
  <si>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</si>
  <si>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</si>
  <si>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Доходы от компенсации затрат</t>
  </si>
  <si>
    <t>Безвозмездные перечисления</t>
  </si>
  <si>
    <t>Прочие неналоговые доходы (самообложения граждан)</t>
  </si>
  <si>
    <t>Уточненный план на 2024г.</t>
  </si>
  <si>
    <t>Итоги исполнения бюджета М.Акиловского СП на 01.04.2024 года</t>
  </si>
  <si>
    <t>Исполнено  на 01.04.2024г.</t>
  </si>
  <si>
    <t>Перечисления из бюджета поселений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</si>
</sst>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2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5" fillId="2" borderId="8" xfId="0" applyNumberFormat="1" applyFont="1" applyFill="1" applyBorder="1" applyAlignment="1">
      <alignment horizontal="right" vertical="center" wrapText="1"/>
    </xf>
    <xf numFmtId="164" fontId="15" fillId="0" borderId="8" xfId="0" applyNumberFormat="1" applyFont="1" applyFill="1" applyBorder="1" applyAlignment="1">
      <alignment horizontal="right" vertical="center" wrapText="1"/>
    </xf>
    <xf numFmtId="164" fontId="15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3" fillId="0" borderId="26" xfId="0" applyNumberFormat="1" applyFont="1" applyFill="1" applyBorder="1" applyAlignment="1">
      <alignment horizontal="right"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vertical="center" wrapText="1"/>
    </xf>
    <xf numFmtId="0" fontId="16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5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5" fontId="6" fillId="0" borderId="26" xfId="0" applyNumberFormat="1" applyFont="1" applyFill="1" applyBorder="1" applyAlignment="1">
      <alignment horizontal="right" vertical="center" wrapText="1"/>
    </xf>
    <xf numFmtId="165" fontId="6" fillId="2" borderId="26" xfId="0" applyNumberFormat="1" applyFont="1" applyFill="1" applyBorder="1" applyAlignment="1">
      <alignment horizontal="right" vertical="center" wrapText="1"/>
    </xf>
    <xf numFmtId="165" fontId="7" fillId="4" borderId="26" xfId="0" applyNumberFormat="1" applyFont="1" applyFill="1" applyBorder="1" applyAlignment="1">
      <alignment horizontal="right" vertical="center" wrapText="1"/>
    </xf>
    <xf numFmtId="165" fontId="6" fillId="6" borderId="33" xfId="0" applyNumberFormat="1" applyFont="1" applyFill="1" applyBorder="1" applyAlignment="1">
      <alignment horizontal="right" vertical="center"/>
    </xf>
    <xf numFmtId="165" fontId="7" fillId="4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horizontal="right" vertical="center" wrapText="1"/>
    </xf>
    <xf numFmtId="165" fontId="6" fillId="4" borderId="28" xfId="0" applyNumberFormat="1" applyFont="1" applyFill="1" applyBorder="1" applyAlignment="1">
      <alignment horizontal="right" vertical="center" wrapText="1"/>
    </xf>
    <xf numFmtId="165" fontId="6" fillId="0" borderId="28" xfId="0" applyNumberFormat="1" applyFont="1" applyFill="1" applyBorder="1" applyAlignment="1">
      <alignment horizontal="right" vertical="center" wrapText="1"/>
    </xf>
    <xf numFmtId="165" fontId="6" fillId="2" borderId="28" xfId="0" applyNumberFormat="1" applyFont="1" applyFill="1" applyBorder="1" applyAlignment="1">
      <alignment vertical="center" wrapText="1"/>
    </xf>
    <xf numFmtId="165" fontId="11" fillId="0" borderId="28" xfId="0" applyNumberFormat="1" applyFont="1" applyFill="1" applyBorder="1" applyAlignment="1">
      <alignment horizontal="right" vertical="center" wrapText="1"/>
    </xf>
    <xf numFmtId="165" fontId="6" fillId="6" borderId="36" xfId="0" applyNumberFormat="1" applyFont="1" applyFill="1" applyBorder="1" applyAlignment="1">
      <alignment horizontal="right" vertical="center"/>
    </xf>
    <xf numFmtId="165" fontId="6" fillId="6" borderId="9" xfId="0" applyNumberFormat="1" applyFont="1" applyFill="1" applyBorder="1" applyAlignment="1">
      <alignment horizontal="right" vertical="center"/>
    </xf>
    <xf numFmtId="165" fontId="6" fillId="2" borderId="26" xfId="0" applyNumberFormat="1" applyFont="1" applyFill="1" applyBorder="1" applyAlignment="1">
      <alignment vertical="center" wrapText="1"/>
    </xf>
    <xf numFmtId="165" fontId="11" fillId="0" borderId="26" xfId="0" applyNumberFormat="1" applyFont="1" applyFill="1" applyBorder="1" applyAlignment="1">
      <alignment horizontal="right" vertical="center" wrapText="1"/>
    </xf>
    <xf numFmtId="165" fontId="6" fillId="2" borderId="7" xfId="0" applyNumberFormat="1" applyFont="1" applyFill="1" applyBorder="1" applyAlignment="1">
      <alignment horizontal="righ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10" zoomScale="86" zoomScaleSheetLayoutView="86" workbookViewId="0">
      <selection activeCell="F31" sqref="F31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3" t="s">
        <v>71</v>
      </c>
      <c r="C1" s="103"/>
      <c r="D1" s="103"/>
      <c r="E1" s="103"/>
      <c r="F1" s="103"/>
      <c r="G1" s="103"/>
    </row>
    <row r="2" spans="1:7" s="3" customFormat="1" ht="26.25" customHeight="1" thickBot="1" x14ac:dyDescent="0.25">
      <c r="A2" s="8"/>
      <c r="B2" s="4"/>
      <c r="C2" s="4"/>
      <c r="D2" s="4"/>
      <c r="E2" s="4"/>
      <c r="F2" s="54" t="s">
        <v>64</v>
      </c>
    </row>
    <row r="3" spans="1:7" s="3" customFormat="1" ht="16.5" customHeight="1" x14ac:dyDescent="0.2">
      <c r="A3" s="93" t="s">
        <v>2</v>
      </c>
      <c r="B3" s="95" t="s">
        <v>50</v>
      </c>
      <c r="C3" s="105" t="s">
        <v>3</v>
      </c>
      <c r="D3" s="95" t="s">
        <v>70</v>
      </c>
      <c r="E3" s="95" t="s">
        <v>19</v>
      </c>
      <c r="F3" s="95" t="s">
        <v>72</v>
      </c>
      <c r="G3" s="107" t="s">
        <v>45</v>
      </c>
    </row>
    <row r="4" spans="1:7" s="3" customFormat="1" ht="58.5" customHeight="1" thickBot="1" x14ac:dyDescent="0.25">
      <c r="A4" s="94"/>
      <c r="B4" s="96"/>
      <c r="C4" s="106"/>
      <c r="D4" s="96"/>
      <c r="E4" s="96"/>
      <c r="F4" s="96"/>
      <c r="G4" s="108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97" t="s">
        <v>0</v>
      </c>
      <c r="C6" s="98"/>
      <c r="D6" s="98"/>
      <c r="E6" s="98"/>
      <c r="F6" s="99"/>
      <c r="G6" s="32"/>
    </row>
    <row r="7" spans="1:7" ht="25.5" customHeight="1" x14ac:dyDescent="0.25">
      <c r="A7" s="29"/>
      <c r="B7" s="61" t="s">
        <v>52</v>
      </c>
      <c r="C7" s="47">
        <f>C9+C10+C11+C12</f>
        <v>324164.25</v>
      </c>
      <c r="D7" s="79">
        <f>D9+D10+D11+D12</f>
        <v>705.19999999999993</v>
      </c>
      <c r="E7" s="47">
        <f>E9+E10+E11+E12</f>
        <v>0</v>
      </c>
      <c r="F7" s="83">
        <f>F9+F10+F11+F12</f>
        <v>100.50358</v>
      </c>
      <c r="G7" s="36">
        <f>F7/D7%</f>
        <v>14.251783891094725</v>
      </c>
    </row>
    <row r="8" spans="1:7" s="69" customFormat="1" ht="15" customHeight="1" thickBot="1" x14ac:dyDescent="0.3">
      <c r="A8" s="67"/>
      <c r="B8" s="70" t="s">
        <v>51</v>
      </c>
      <c r="C8" s="49"/>
      <c r="D8" s="49"/>
      <c r="E8" s="49"/>
      <c r="F8" s="84"/>
      <c r="G8" s="68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78">
        <v>110.8</v>
      </c>
      <c r="E9" s="48"/>
      <c r="F9" s="85">
        <v>16.470890000000001</v>
      </c>
      <c r="G9" s="37">
        <f>F9/D9%</f>
        <v>14.865424187725633</v>
      </c>
    </row>
    <row r="10" spans="1:7" ht="24" customHeight="1" x14ac:dyDescent="0.25">
      <c r="A10" s="2" t="s">
        <v>22</v>
      </c>
      <c r="B10" s="62" t="s">
        <v>12</v>
      </c>
      <c r="C10" s="48">
        <v>36737.699999999997</v>
      </c>
      <c r="D10" s="78">
        <v>64</v>
      </c>
      <c r="E10" s="48"/>
      <c r="F10" s="85">
        <v>1.73397</v>
      </c>
      <c r="G10" s="37">
        <f>F10/D10%</f>
        <v>2.7093281249999999</v>
      </c>
    </row>
    <row r="11" spans="1:7" ht="22.5" customHeight="1" x14ac:dyDescent="0.25">
      <c r="A11" s="2"/>
      <c r="B11" s="62" t="s">
        <v>47</v>
      </c>
      <c r="C11" s="48">
        <v>116312</v>
      </c>
      <c r="D11" s="78">
        <v>530</v>
      </c>
      <c r="E11" s="48"/>
      <c r="F11" s="85">
        <v>81.898719999999997</v>
      </c>
      <c r="G11" s="37">
        <f t="shared" ref="G11:G17" si="0">F11/D11%</f>
        <v>15.452588679245283</v>
      </c>
    </row>
    <row r="12" spans="1:7" ht="35.25" customHeight="1" x14ac:dyDescent="0.25">
      <c r="A12" s="26" t="s">
        <v>13</v>
      </c>
      <c r="B12" s="62" t="s">
        <v>46</v>
      </c>
      <c r="C12" s="48">
        <v>476</v>
      </c>
      <c r="D12" s="78">
        <v>0.4</v>
      </c>
      <c r="E12" s="48"/>
      <c r="F12" s="85">
        <v>0.4</v>
      </c>
      <c r="G12" s="37">
        <f t="shared" si="0"/>
        <v>100</v>
      </c>
    </row>
    <row r="13" spans="1:7" ht="21" customHeight="1" x14ac:dyDescent="0.25">
      <c r="A13" s="26"/>
      <c r="B13" s="61" t="s">
        <v>53</v>
      </c>
      <c r="C13" s="47">
        <f>C15+C16+C17+C18+C20+C23</f>
        <v>40155.417999999998</v>
      </c>
      <c r="D13" s="47">
        <f>D15+D16+D17+D18+D20+D23+D25</f>
        <v>31.92</v>
      </c>
      <c r="E13" s="47">
        <f t="shared" ref="E13:F13" si="1">E15+E16+E17+E18+E20+E23+E25</f>
        <v>0</v>
      </c>
      <c r="F13" s="83">
        <f t="shared" si="1"/>
        <v>336.46999999999997</v>
      </c>
      <c r="G13" s="36">
        <f t="shared" si="0"/>
        <v>1054.1040100250625</v>
      </c>
    </row>
    <row r="14" spans="1:7" s="69" customFormat="1" ht="24.75" hidden="1" customHeight="1" x14ac:dyDescent="0.25">
      <c r="A14" s="67"/>
      <c r="B14" s="70" t="s">
        <v>51</v>
      </c>
      <c r="C14" s="49"/>
      <c r="D14" s="49"/>
      <c r="E14" s="49"/>
      <c r="F14" s="84"/>
      <c r="G14" s="68"/>
    </row>
    <row r="15" spans="1:7" ht="22.5" hidden="1" customHeight="1" x14ac:dyDescent="0.25">
      <c r="A15" s="2" t="s">
        <v>14</v>
      </c>
      <c r="B15" s="62" t="s">
        <v>10</v>
      </c>
      <c r="C15" s="49">
        <v>17692.673999999999</v>
      </c>
      <c r="D15" s="48"/>
      <c r="E15" s="48"/>
      <c r="F15" s="84"/>
      <c r="G15" s="37" t="e">
        <f t="shared" si="0"/>
        <v>#DIV/0!</v>
      </c>
    </row>
    <row r="16" spans="1:7" ht="29.25" customHeight="1" x14ac:dyDescent="0.25">
      <c r="A16" s="2" t="s">
        <v>14</v>
      </c>
      <c r="B16" s="62" t="s">
        <v>6</v>
      </c>
      <c r="C16" s="49">
        <v>551.08799999999997</v>
      </c>
      <c r="D16" s="78">
        <v>31.92</v>
      </c>
      <c r="E16" s="48"/>
      <c r="F16" s="84">
        <v>5.32</v>
      </c>
      <c r="G16" s="37">
        <f t="shared" si="0"/>
        <v>16.666666666666664</v>
      </c>
    </row>
    <row r="17" spans="1:7" ht="36.75" hidden="1" customHeight="1" x14ac:dyDescent="0.25">
      <c r="A17" s="2" t="s">
        <v>23</v>
      </c>
      <c r="B17" s="62" t="s">
        <v>67</v>
      </c>
      <c r="C17" s="49"/>
      <c r="D17" s="48"/>
      <c r="E17" s="49"/>
      <c r="F17" s="84"/>
      <c r="G17" s="37" t="e">
        <f t="shared" si="0"/>
        <v>#DIV/0!</v>
      </c>
    </row>
    <row r="18" spans="1:7" ht="42.75" hidden="1" customHeight="1" x14ac:dyDescent="0.25">
      <c r="A18" s="2" t="s">
        <v>24</v>
      </c>
      <c r="B18" s="62" t="s">
        <v>15</v>
      </c>
      <c r="C18" s="49">
        <v>19382.276999999998</v>
      </c>
      <c r="D18" s="48"/>
      <c r="E18" s="49"/>
      <c r="F18" s="84"/>
      <c r="G18" s="37" t="e">
        <f t="shared" ref="G18:G19" si="2">F18/D18%</f>
        <v>#DIV/0!</v>
      </c>
    </row>
    <row r="19" spans="1:7" ht="42" hidden="1" customHeight="1" x14ac:dyDescent="0.25">
      <c r="A19" s="2" t="s">
        <v>31</v>
      </c>
      <c r="B19" s="62" t="s">
        <v>32</v>
      </c>
      <c r="C19" s="50"/>
      <c r="D19" s="50"/>
      <c r="E19" s="50"/>
      <c r="F19" s="82"/>
      <c r="G19" s="37" t="e">
        <f t="shared" si="2"/>
        <v>#DIV/0!</v>
      </c>
    </row>
    <row r="20" spans="1:7" ht="42" hidden="1" customHeight="1" x14ac:dyDescent="0.25">
      <c r="A20" s="2" t="s">
        <v>30</v>
      </c>
      <c r="B20" s="62" t="s">
        <v>44</v>
      </c>
      <c r="C20" s="49">
        <f>0.001+1878.061</f>
        <v>1878.0619999999999</v>
      </c>
      <c r="D20" s="48"/>
      <c r="E20" s="49"/>
      <c r="F20" s="84"/>
      <c r="G20" s="37" t="e">
        <f t="shared" ref="G20:G21" si="3">F20/D20%</f>
        <v>#DIV/0!</v>
      </c>
    </row>
    <row r="21" spans="1:7" ht="39" hidden="1" customHeight="1" x14ac:dyDescent="0.25">
      <c r="A21" s="2" t="s">
        <v>25</v>
      </c>
      <c r="B21" s="62" t="s">
        <v>7</v>
      </c>
      <c r="C21" s="48"/>
      <c r="D21" s="48"/>
      <c r="E21" s="48"/>
      <c r="F21" s="85"/>
      <c r="G21" s="37" t="e">
        <f t="shared" si="3"/>
        <v>#DIV/0!</v>
      </c>
    </row>
    <row r="22" spans="1:7" ht="35.25" hidden="1" customHeight="1" x14ac:dyDescent="0.25">
      <c r="A22" s="2" t="s">
        <v>33</v>
      </c>
      <c r="B22" s="62" t="s">
        <v>34</v>
      </c>
      <c r="C22" s="50"/>
      <c r="D22" s="50"/>
      <c r="E22" s="50"/>
      <c r="F22" s="82"/>
      <c r="G22" s="37" t="e">
        <f t="shared" ref="G22" si="4">F22/D22%</f>
        <v>#DIV/0!</v>
      </c>
    </row>
    <row r="23" spans="1:7" ht="36" hidden="1" customHeight="1" x14ac:dyDescent="0.25">
      <c r="A23" s="27" t="s">
        <v>20</v>
      </c>
      <c r="B23" s="62" t="s">
        <v>21</v>
      </c>
      <c r="C23" s="49">
        <v>651.31700000000001</v>
      </c>
      <c r="D23" s="48"/>
      <c r="E23" s="49"/>
      <c r="F23" s="84"/>
      <c r="G23" s="37" t="e">
        <f>F23/D23%</f>
        <v>#DIV/0!</v>
      </c>
    </row>
    <row r="24" spans="1:7" ht="33.75" hidden="1" customHeight="1" x14ac:dyDescent="0.25">
      <c r="A24" s="2" t="s">
        <v>26</v>
      </c>
      <c r="B24" s="62" t="s">
        <v>8</v>
      </c>
      <c r="C24" s="49"/>
      <c r="D24" s="48"/>
      <c r="E24" s="49"/>
      <c r="F24" s="84"/>
      <c r="G24" s="37" t="e">
        <f t="shared" ref="G24" si="5">F24/D24%</f>
        <v>#DIV/0!</v>
      </c>
    </row>
    <row r="25" spans="1:7" ht="31.5" customHeight="1" thickBot="1" x14ac:dyDescent="0.3">
      <c r="A25" s="16" t="s">
        <v>27</v>
      </c>
      <c r="B25" s="62" t="s">
        <v>69</v>
      </c>
      <c r="C25" s="49">
        <v>6</v>
      </c>
      <c r="D25" s="78">
        <v>0</v>
      </c>
      <c r="E25" s="49"/>
      <c r="F25" s="84">
        <v>331.15</v>
      </c>
      <c r="G25" s="37" t="s">
        <v>11</v>
      </c>
    </row>
    <row r="26" spans="1:7" ht="27" customHeight="1" thickBot="1" x14ac:dyDescent="0.3">
      <c r="B26" s="63" t="s">
        <v>1</v>
      </c>
      <c r="C26" s="51" t="e">
        <f>C9+#REF!+C10+#REF!+C11+C15+C16+C17+C18+C20+C21+C23+C24+C19+C22</f>
        <v>#REF!</v>
      </c>
      <c r="D26" s="90">
        <f>D9+D10+D11+D12+D15+D16+D18+D20+D23+D25</f>
        <v>737.11999999999989</v>
      </c>
      <c r="E26" s="51">
        <f>E9+E10+E11+E12+E15+E16+E18+E20+E23+E25</f>
        <v>0</v>
      </c>
      <c r="F26" s="86">
        <f>F9+F10+F11+F12+F15+F16+F18+F20+F23+F25+F17</f>
        <v>436.97357999999997</v>
      </c>
      <c r="G26" s="12">
        <f>F26/D26*100</f>
        <v>59.281199804645112</v>
      </c>
    </row>
    <row r="27" spans="1:7" ht="14.25" hidden="1" customHeight="1" thickBot="1" x14ac:dyDescent="0.3">
      <c r="A27" s="2" t="s">
        <v>42</v>
      </c>
      <c r="B27" s="64" t="s">
        <v>54</v>
      </c>
      <c r="C27" s="47">
        <v>5529.2479999999996</v>
      </c>
      <c r="D27" s="79"/>
      <c r="E27" s="47"/>
      <c r="F27" s="83">
        <v>0</v>
      </c>
      <c r="G27" s="38" t="e">
        <f t="shared" ref="G27:G28" si="6">F27/D27%</f>
        <v>#DIV/0!</v>
      </c>
    </row>
    <row r="28" spans="1:7" s="6" customFormat="1" ht="15.75" hidden="1" customHeight="1" thickBot="1" x14ac:dyDescent="0.3">
      <c r="A28" s="16" t="s">
        <v>39</v>
      </c>
      <c r="B28" s="65" t="s">
        <v>16</v>
      </c>
      <c r="C28" s="52"/>
      <c r="D28" s="53"/>
      <c r="E28" s="53"/>
      <c r="F28" s="87"/>
      <c r="G28" s="39" t="e">
        <f t="shared" si="6"/>
        <v>#DIV/0!</v>
      </c>
    </row>
    <row r="29" spans="1:7" ht="16.5" customHeight="1" thickBot="1" x14ac:dyDescent="0.3">
      <c r="B29" s="63" t="s">
        <v>68</v>
      </c>
      <c r="C29" s="47">
        <f>C27+C28</f>
        <v>5529.2479999999996</v>
      </c>
      <c r="D29" s="79">
        <v>4268.8978900000002</v>
      </c>
      <c r="E29" s="47">
        <f t="shared" ref="E29" si="7">E27+E28</f>
        <v>0</v>
      </c>
      <c r="F29" s="83">
        <v>980.28094999999996</v>
      </c>
      <c r="G29" s="12">
        <f>F29/D29*100</f>
        <v>22.963326255620508</v>
      </c>
    </row>
    <row r="30" spans="1:7" s="6" customFormat="1" ht="26.25" hidden="1" customHeight="1" x14ac:dyDescent="0.25">
      <c r="B30" s="63" t="s">
        <v>17</v>
      </c>
      <c r="C30" s="47" t="e">
        <f>C26+C29</f>
        <v>#REF!</v>
      </c>
      <c r="D30" s="79"/>
      <c r="E30" s="47">
        <f t="shared" ref="E30" si="8">E26+E29</f>
        <v>0</v>
      </c>
      <c r="F30" s="83"/>
      <c r="G30" s="13" t="e">
        <f>F30/D30*100</f>
        <v>#DIV/0!</v>
      </c>
    </row>
    <row r="31" spans="1:7" s="6" customFormat="1" ht="21.75" hidden="1" customHeight="1" x14ac:dyDescent="0.25">
      <c r="B31" s="63" t="s">
        <v>73</v>
      </c>
      <c r="C31" s="47"/>
      <c r="D31" s="79"/>
      <c r="E31" s="47"/>
      <c r="F31" s="83"/>
      <c r="G31" s="92"/>
    </row>
    <row r="32" spans="1:7" ht="18.75" customHeight="1" x14ac:dyDescent="0.25">
      <c r="A32" s="2" t="s">
        <v>40</v>
      </c>
      <c r="B32" s="65" t="s">
        <v>9</v>
      </c>
      <c r="C32" s="53"/>
      <c r="D32" s="91">
        <v>0</v>
      </c>
      <c r="E32" s="53"/>
      <c r="F32" s="87"/>
      <c r="G32" s="9" t="s">
        <v>11</v>
      </c>
    </row>
    <row r="33" spans="1:7" ht="27" customHeight="1" thickBot="1" x14ac:dyDescent="0.3">
      <c r="B33" s="74" t="s">
        <v>48</v>
      </c>
      <c r="C33" s="73" t="e">
        <f>C30+C32</f>
        <v>#REF!</v>
      </c>
      <c r="D33" s="88">
        <f t="shared" ref="D33:E33" si="9">D26+D29+D32</f>
        <v>5006.0178900000001</v>
      </c>
      <c r="E33" s="88">
        <f t="shared" si="9"/>
        <v>0</v>
      </c>
      <c r="F33" s="88">
        <f>F26+F29+F32</f>
        <v>1417.2545299999999</v>
      </c>
      <c r="G33" s="40">
        <f>F33/D33*100</f>
        <v>28.311016083883789</v>
      </c>
    </row>
    <row r="34" spans="1:7" s="69" customFormat="1" ht="46.5" customHeight="1" thickBot="1" x14ac:dyDescent="0.3">
      <c r="A34" s="71"/>
      <c r="B34" s="75" t="s">
        <v>65</v>
      </c>
      <c r="C34" s="76"/>
      <c r="D34" s="89">
        <f>D48-D33</f>
        <v>0</v>
      </c>
      <c r="E34" s="77">
        <f t="shared" ref="E34" si="10">E33-E48</f>
        <v>-219236.70291999998</v>
      </c>
      <c r="F34" s="89">
        <f>F48-F33</f>
        <v>-837.27411999999993</v>
      </c>
      <c r="G34" s="72"/>
    </row>
    <row r="35" spans="1:7" ht="22.5" customHeight="1" thickBot="1" x14ac:dyDescent="0.3">
      <c r="B35" s="109" t="s">
        <v>35</v>
      </c>
      <c r="C35" s="110"/>
      <c r="D35" s="110"/>
      <c r="E35" s="110"/>
      <c r="F35" s="111"/>
      <c r="G35" s="66"/>
    </row>
    <row r="36" spans="1:7" ht="27" hidden="1" customHeight="1" x14ac:dyDescent="0.25">
      <c r="A36" s="15" t="s">
        <v>28</v>
      </c>
      <c r="B36" s="57" t="s">
        <v>29</v>
      </c>
      <c r="C36" s="55">
        <v>0</v>
      </c>
      <c r="D36" s="56">
        <f>1-1</f>
        <v>0</v>
      </c>
      <c r="E36" s="56">
        <v>0</v>
      </c>
      <c r="F36" s="58">
        <v>0</v>
      </c>
      <c r="G36" s="41" t="s">
        <v>11</v>
      </c>
    </row>
    <row r="37" spans="1:7" ht="21" customHeight="1" thickBot="1" x14ac:dyDescent="0.3">
      <c r="A37" s="2" t="s">
        <v>18</v>
      </c>
      <c r="B37" s="62" t="s">
        <v>29</v>
      </c>
      <c r="C37" s="50">
        <v>369854.91599999997</v>
      </c>
      <c r="D37" s="80">
        <v>1836.509</v>
      </c>
      <c r="E37" s="50"/>
      <c r="F37" s="82">
        <v>339.10710999999998</v>
      </c>
      <c r="G37" s="42" t="s">
        <v>11</v>
      </c>
    </row>
    <row r="38" spans="1:7" ht="21" customHeight="1" x14ac:dyDescent="0.25">
      <c r="A38" s="27"/>
      <c r="B38" s="62" t="s">
        <v>55</v>
      </c>
      <c r="C38" s="50"/>
      <c r="D38" s="80">
        <v>152.46199999999999</v>
      </c>
      <c r="E38" s="50"/>
      <c r="F38" s="80">
        <v>38.103000000000002</v>
      </c>
      <c r="G38" s="39"/>
    </row>
    <row r="39" spans="1:7" ht="21" customHeight="1" x14ac:dyDescent="0.25">
      <c r="A39" s="27"/>
      <c r="B39" s="62" t="s">
        <v>56</v>
      </c>
      <c r="C39" s="50"/>
      <c r="D39" s="80">
        <v>30</v>
      </c>
      <c r="E39" s="50"/>
      <c r="F39" s="80">
        <v>0</v>
      </c>
      <c r="G39" s="39"/>
    </row>
    <row r="40" spans="1:7" ht="21" customHeight="1" x14ac:dyDescent="0.25">
      <c r="A40" s="27"/>
      <c r="B40" s="62" t="s">
        <v>61</v>
      </c>
      <c r="C40" s="50"/>
      <c r="D40" s="80">
        <v>108.5</v>
      </c>
      <c r="E40" s="50"/>
      <c r="F40" s="80">
        <v>0</v>
      </c>
      <c r="G40" s="39"/>
    </row>
    <row r="41" spans="1:7" ht="21" customHeight="1" x14ac:dyDescent="0.25">
      <c r="A41" s="27"/>
      <c r="B41" s="62" t="s">
        <v>57</v>
      </c>
      <c r="C41" s="50"/>
      <c r="D41" s="80">
        <v>1662.4028900000001</v>
      </c>
      <c r="E41" s="50"/>
      <c r="F41" s="80">
        <v>202.77029999999999</v>
      </c>
      <c r="G41" s="39"/>
    </row>
    <row r="42" spans="1:7" ht="21" hidden="1" customHeight="1" x14ac:dyDescent="0.25">
      <c r="A42" s="27"/>
      <c r="B42" s="62" t="s">
        <v>62</v>
      </c>
      <c r="C42" s="50"/>
      <c r="D42" s="80"/>
      <c r="E42" s="50"/>
      <c r="F42" s="80"/>
      <c r="G42" s="39"/>
    </row>
    <row r="43" spans="1:7" ht="18" customHeight="1" x14ac:dyDescent="0.25">
      <c r="A43" s="27"/>
      <c r="B43" s="62" t="s">
        <v>66</v>
      </c>
      <c r="C43" s="50"/>
      <c r="D43" s="80">
        <v>1216.144</v>
      </c>
      <c r="E43" s="50"/>
      <c r="F43" s="80">
        <v>0</v>
      </c>
      <c r="G43" s="39"/>
    </row>
    <row r="44" spans="1:7" ht="21" hidden="1" customHeight="1" x14ac:dyDescent="0.25">
      <c r="A44" s="27"/>
      <c r="B44" s="62" t="s">
        <v>60</v>
      </c>
      <c r="C44" s="50"/>
      <c r="D44" s="80"/>
      <c r="E44" s="50"/>
      <c r="F44" s="80"/>
      <c r="G44" s="39"/>
    </row>
    <row r="45" spans="1:7" ht="21" hidden="1" customHeight="1" x14ac:dyDescent="0.25">
      <c r="A45" s="27"/>
      <c r="B45" s="62" t="s">
        <v>63</v>
      </c>
      <c r="C45" s="50"/>
      <c r="D45" s="80"/>
      <c r="E45" s="50"/>
      <c r="G45" s="39"/>
    </row>
    <row r="46" spans="1:7" ht="21" hidden="1" customHeight="1" x14ac:dyDescent="0.25">
      <c r="A46" s="27"/>
      <c r="B46" s="62" t="s">
        <v>58</v>
      </c>
      <c r="C46" s="50"/>
      <c r="D46" s="80"/>
      <c r="E46" s="50"/>
      <c r="F46" s="80"/>
      <c r="G46" s="39"/>
    </row>
    <row r="47" spans="1:7" ht="21.75" hidden="1" customHeight="1" thickBot="1" x14ac:dyDescent="0.3">
      <c r="A47" s="16" t="s">
        <v>18</v>
      </c>
      <c r="B47" s="62" t="s">
        <v>59</v>
      </c>
      <c r="C47" s="50"/>
      <c r="D47" s="80"/>
      <c r="E47" s="50">
        <v>219236.70291999998</v>
      </c>
      <c r="F47" s="80"/>
      <c r="G47" s="39" t="e">
        <f t="shared" ref="G47" si="11">F47/D47%</f>
        <v>#DIV/0!</v>
      </c>
    </row>
    <row r="48" spans="1:7" ht="24.75" customHeight="1" thickBot="1" x14ac:dyDescent="0.3">
      <c r="B48" s="59" t="s">
        <v>49</v>
      </c>
      <c r="C48" s="60">
        <f>C36+C37+C47</f>
        <v>369854.91599999997</v>
      </c>
      <c r="D48" s="81">
        <f>SUM(D37:D47)</f>
        <v>5006.0178900000001</v>
      </c>
      <c r="E48" s="60">
        <f t="shared" ref="E48:F48" si="12">SUM(E37:E47)</f>
        <v>219236.70291999998</v>
      </c>
      <c r="F48" s="81">
        <f t="shared" si="12"/>
        <v>579.98041000000001</v>
      </c>
      <c r="G48" s="40" t="s">
        <v>11</v>
      </c>
    </row>
    <row r="49" spans="1:7" ht="38.25" hidden="1" customHeight="1" thickBot="1" x14ac:dyDescent="0.3">
      <c r="B49" s="100" t="s">
        <v>36</v>
      </c>
      <c r="C49" s="101"/>
      <c r="D49" s="101"/>
      <c r="E49" s="101"/>
      <c r="F49" s="102"/>
      <c r="G49" s="33"/>
    </row>
    <row r="50" spans="1:7" ht="33.75" hidden="1" customHeight="1" thickBot="1" x14ac:dyDescent="0.3">
      <c r="A50" s="22"/>
      <c r="B50" s="23" t="s">
        <v>37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38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41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104" t="s">
        <v>43</v>
      </c>
      <c r="C57" s="104"/>
      <c r="D57" s="104"/>
      <c r="E57" s="104"/>
      <c r="F57" s="104"/>
      <c r="G57" s="104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B57:G57"/>
    <mergeCell ref="F3:F4"/>
    <mergeCell ref="E3:E4"/>
    <mergeCell ref="C3:C4"/>
    <mergeCell ref="B3:B4"/>
    <mergeCell ref="G3:G4"/>
    <mergeCell ref="B35:F35"/>
    <mergeCell ref="A3:A4"/>
    <mergeCell ref="D3:D4"/>
    <mergeCell ref="B6:F6"/>
    <mergeCell ref="B49:F49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2024</vt:lpstr>
      <vt:lpstr>'март 2024'!Область_печати</vt:lpstr>
    </vt:vector>
  </TitlesOfParts>
  <Company>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Кугушево</cp:lastModifiedBy>
  <cp:lastPrinted>2020-03-05T12:15:28Z</cp:lastPrinted>
  <dcterms:created xsi:type="dcterms:W3CDTF">2005-02-17T05:18:08Z</dcterms:created>
  <dcterms:modified xsi:type="dcterms:W3CDTF">2024-04-05T11:40:15Z</dcterms:modified>
</cp:coreProperties>
</file>